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a_delovni_zvezek"/>
  <mc:AlternateContent xmlns:mc="http://schemas.openxmlformats.org/markup-compatibility/2006">
    <mc:Choice Requires="x15">
      <x15ac:absPath xmlns:x15ac="http://schemas.microsoft.com/office/spreadsheetml/2010/11/ac" url="E:\_projekti Eltiplan 2025\OŠ Vojnik prizidek 551-2025\"/>
    </mc:Choice>
  </mc:AlternateContent>
  <xr:revisionPtr revIDLastSave="0" documentId="8_{96652F8F-FE2F-4D13-AD09-8BA4BBD68BBA}" xr6:coauthVersionLast="47" xr6:coauthVersionMax="47" xr10:uidLastSave="{00000000-0000-0000-0000-000000000000}"/>
  <bookViews>
    <workbookView xWindow="32811" yWindow="-103" windowWidth="33120" windowHeight="18000" tabRatio="969" xr2:uid="{F2CDEF2C-D99C-D84F-96FA-68AFEB0ED4CD}"/>
  </bookViews>
  <sheets>
    <sheet name="1. stran " sheetId="1" r:id="rId1"/>
    <sheet name="NN Priključek 1F" sheetId="31" r:id="rId2"/>
    <sheet name="Moč-komplet 1F" sheetId="34" r:id="rId3"/>
    <sheet name="Šibki-komplet 1F" sheetId="35" r:id="rId4"/>
    <sheet name="Moč-komplet 2F" sheetId="36" r:id="rId5"/>
    <sheet name="Šibki-komplet 2F" sheetId="37" r:id="rId6"/>
    <sheet name="Moč-komplet 3F" sheetId="32" r:id="rId7"/>
    <sheet name="Šibki-komplet 3F" sheetId="33" r:id="rId8"/>
    <sheet name="Moč-komplet 4F" sheetId="39" r:id="rId9"/>
    <sheet name="Šibki-komplet 4F" sheetId="38" r:id="rId10"/>
    <sheet name="Moč-komplet 5F" sheetId="41" r:id="rId11"/>
    <sheet name="Šibki-komplet 5F" sheetId="40" r:id="rId12"/>
    <sheet name="Rekapitulacija-komplet" sheetId="14" r:id="rId13"/>
  </sheets>
  <definedNames>
    <definedName name="BuiltIn_Print_Area">"$#REF!.$A$6:$#REF!.$B$820"</definedName>
    <definedName name="DEM2KN">#REF!</definedName>
    <definedName name="EUR2DEM">#REF!</definedName>
    <definedName name="EUR2KN">#REF!</definedName>
    <definedName name="Excel_BuiltIn__FilterDatabase">#REF!</definedName>
    <definedName name="_xlnm.Print_Area" localSheetId="0">'1. stran '!$A$1:$B$32</definedName>
    <definedName name="_xlnm.Print_Area" localSheetId="2">'Moč-komplet 1F'!$A$1:$F$479</definedName>
    <definedName name="_xlnm.Print_Area" localSheetId="12">'Rekapitulacija-komplet'!$A$1:$C$120</definedName>
    <definedName name="_xlnm.Print_Titles" localSheetId="2">'Moč-komplet 1F'!$1:$1</definedName>
    <definedName name="_xlnm.Print_Titles" localSheetId="4">'Moč-komplet 2F'!$1:$1</definedName>
    <definedName name="_xlnm.Print_Titles" localSheetId="6">'Moč-komplet 3F'!$1:$1</definedName>
    <definedName name="_xlnm.Print_Titles" localSheetId="8">'Moč-komplet 4F'!$1:$1</definedName>
    <definedName name="_xlnm.Print_Titles" localSheetId="10">'Moč-komplet 5F'!$1:$1</definedName>
    <definedName name="_xlnm.Print_Titles" localSheetId="1">'NN Priključek 1F'!$1:$1</definedName>
    <definedName name="_xlnm.Print_Titles" localSheetId="12">'Rekapitulacija-komplet'!$1:$1</definedName>
    <definedName name="_xlnm.Print_Titles" localSheetId="3">'Šibki-komplet 1F'!$1:$1</definedName>
    <definedName name="_xlnm.Print_Titles" localSheetId="5">'Šibki-komplet 2F'!$1:$1</definedName>
    <definedName name="_xlnm.Print_Titles" localSheetId="7">'Šibki-komplet 3F'!$1:$1</definedName>
    <definedName name="_xlnm.Print_Titles" localSheetId="9">'Šibki-komplet 4F'!$1:$1</definedName>
    <definedName name="_xlnm.Print_Titles" localSheetId="11">'Šibki-komplet 5F'!$1:$1</definedName>
    <definedName name="UVSIM">#REF!</definedName>
  </definedNames>
  <calcPr calcId="181029"/>
</workbook>
</file>

<file path=xl/calcChain.xml><?xml version="1.0" encoding="utf-8"?>
<calcChain xmlns="http://schemas.openxmlformats.org/spreadsheetml/2006/main">
  <c r="A203" i="41" l="1"/>
  <c r="A151" i="41"/>
  <c r="A3" i="41"/>
  <c r="C91" i="14"/>
  <c r="C89" i="14"/>
  <c r="C109" i="14"/>
  <c r="C51" i="14"/>
  <c r="C49" i="14"/>
  <c r="C41" i="14"/>
  <c r="C39" i="14"/>
  <c r="C37" i="14"/>
  <c r="C5" i="14"/>
  <c r="C107" i="14"/>
  <c r="C105" i="14"/>
  <c r="C103" i="14"/>
  <c r="C101" i="14"/>
  <c r="C99" i="14"/>
  <c r="C97" i="14"/>
  <c r="C81" i="14"/>
  <c r="C79" i="14"/>
  <c r="C77" i="14"/>
  <c r="C71" i="14"/>
  <c r="C69" i="14"/>
  <c r="C67" i="14"/>
  <c r="C65" i="14"/>
  <c r="C63" i="14"/>
  <c r="C61" i="14"/>
  <c r="C59" i="14"/>
  <c r="C73" i="14" s="1"/>
  <c r="C57" i="14"/>
  <c r="C47" i="14"/>
  <c r="C45" i="14"/>
  <c r="C43" i="14"/>
  <c r="C53" i="14"/>
  <c r="F73" i="40"/>
  <c r="F72" i="40"/>
  <c r="F103" i="38"/>
  <c r="F102" i="38"/>
  <c r="F76" i="33"/>
  <c r="F75" i="33"/>
  <c r="F112" i="37"/>
  <c r="F111" i="37"/>
  <c r="F120" i="37"/>
  <c r="F119" i="37"/>
  <c r="F118" i="37"/>
  <c r="F117" i="37"/>
  <c r="F109" i="37"/>
  <c r="F108" i="37"/>
  <c r="F107" i="37"/>
  <c r="F106" i="37"/>
  <c r="F105" i="37"/>
  <c r="F104" i="37"/>
  <c r="F103" i="37"/>
  <c r="F102" i="37"/>
  <c r="F124" i="37" s="1"/>
  <c r="F84" i="33"/>
  <c r="F83" i="33"/>
  <c r="F82" i="33"/>
  <c r="F81" i="33"/>
  <c r="F73" i="33"/>
  <c r="F72" i="33"/>
  <c r="F71" i="33"/>
  <c r="F70" i="33"/>
  <c r="F69" i="33"/>
  <c r="F68" i="33"/>
  <c r="F67" i="33"/>
  <c r="F66" i="33"/>
  <c r="F65" i="33"/>
  <c r="F33" i="39"/>
  <c r="F32" i="39"/>
  <c r="F31" i="39"/>
  <c r="F30" i="39"/>
  <c r="F230" i="41"/>
  <c r="F229" i="41"/>
  <c r="F227" i="41"/>
  <c r="F224" i="41"/>
  <c r="F221" i="41"/>
  <c r="F218" i="41"/>
  <c r="F215" i="41"/>
  <c r="F212" i="41"/>
  <c r="F209" i="41"/>
  <c r="F206" i="41"/>
  <c r="F197" i="41"/>
  <c r="F196" i="41"/>
  <c r="F194" i="41"/>
  <c r="F191" i="41"/>
  <c r="F188" i="41"/>
  <c r="F185" i="41"/>
  <c r="F182" i="41"/>
  <c r="F179" i="41"/>
  <c r="F176" i="41"/>
  <c r="F175" i="41"/>
  <c r="F174" i="41"/>
  <c r="F173" i="41"/>
  <c r="F172" i="41"/>
  <c r="F171" i="41"/>
  <c r="F170" i="41"/>
  <c r="F169" i="41"/>
  <c r="F166" i="41"/>
  <c r="F163" i="41"/>
  <c r="F145" i="41"/>
  <c r="F144" i="41"/>
  <c r="F143" i="41"/>
  <c r="F142" i="41"/>
  <c r="F139" i="41"/>
  <c r="F138" i="41"/>
  <c r="F137" i="41"/>
  <c r="F136" i="41"/>
  <c r="F135" i="41"/>
  <c r="F134" i="41"/>
  <c r="F133" i="41"/>
  <c r="F129" i="41"/>
  <c r="F127" i="41"/>
  <c r="F125" i="41"/>
  <c r="F122" i="41"/>
  <c r="F121" i="41"/>
  <c r="F120" i="41"/>
  <c r="F117" i="41"/>
  <c r="F115" i="41"/>
  <c r="F114" i="41"/>
  <c r="F111" i="41"/>
  <c r="F109" i="41"/>
  <c r="F107" i="41"/>
  <c r="F106" i="41"/>
  <c r="F103" i="41"/>
  <c r="F102" i="41"/>
  <c r="F99" i="41"/>
  <c r="F96" i="41"/>
  <c r="F95" i="41"/>
  <c r="F94" i="41"/>
  <c r="F93" i="41"/>
  <c r="F92" i="41"/>
  <c r="F89" i="41"/>
  <c r="F88" i="41"/>
  <c r="F87" i="41"/>
  <c r="F86" i="41"/>
  <c r="F85" i="41"/>
  <c r="F84" i="41"/>
  <c r="F83" i="41"/>
  <c r="F79" i="41"/>
  <c r="F78" i="41"/>
  <c r="F77" i="41"/>
  <c r="F76" i="41"/>
  <c r="F75" i="41"/>
  <c r="F74" i="41"/>
  <c r="F73" i="41"/>
  <c r="F72" i="41"/>
  <c r="F71" i="41"/>
  <c r="F68" i="41"/>
  <c r="F67" i="41"/>
  <c r="F66" i="41"/>
  <c r="F65" i="41"/>
  <c r="F64" i="41"/>
  <c r="F63" i="41"/>
  <c r="F62" i="41"/>
  <c r="F61" i="41"/>
  <c r="F58" i="41"/>
  <c r="F57" i="41"/>
  <c r="F54" i="41"/>
  <c r="F52" i="41"/>
  <c r="F51" i="41"/>
  <c r="F48" i="41"/>
  <c r="F46" i="41"/>
  <c r="F44" i="41"/>
  <c r="F42" i="41"/>
  <c r="F41" i="41"/>
  <c r="F38" i="41"/>
  <c r="F37" i="41"/>
  <c r="F34" i="41"/>
  <c r="F32" i="41"/>
  <c r="F31" i="41"/>
  <c r="F30" i="41"/>
  <c r="F147" i="41" s="1"/>
  <c r="F29" i="41"/>
  <c r="F24" i="41"/>
  <c r="F204" i="40"/>
  <c r="F203" i="40"/>
  <c r="F202" i="40"/>
  <c r="F201" i="40"/>
  <c r="F200" i="40"/>
  <c r="F199" i="40"/>
  <c r="F198" i="40"/>
  <c r="F197" i="40"/>
  <c r="F196" i="40"/>
  <c r="F195" i="40"/>
  <c r="F194" i="40"/>
  <c r="F193" i="40"/>
  <c r="F192" i="40"/>
  <c r="F191" i="40"/>
  <c r="F190" i="40"/>
  <c r="F189" i="40"/>
  <c r="F188" i="40"/>
  <c r="F187" i="40"/>
  <c r="F186" i="40"/>
  <c r="F184" i="40"/>
  <c r="F183" i="40"/>
  <c r="F182" i="40"/>
  <c r="F175" i="40"/>
  <c r="F173" i="40"/>
  <c r="F172" i="40"/>
  <c r="F171" i="40"/>
  <c r="F170" i="40"/>
  <c r="F169" i="40"/>
  <c r="F168" i="40"/>
  <c r="F167" i="40"/>
  <c r="F166" i="40"/>
  <c r="F165" i="40"/>
  <c r="F164" i="40"/>
  <c r="F177" i="40" s="1"/>
  <c r="F161" i="40"/>
  <c r="F160" i="40"/>
  <c r="F159" i="40"/>
  <c r="F145" i="40"/>
  <c r="F144" i="40"/>
  <c r="F143" i="40"/>
  <c r="F142" i="40"/>
  <c r="F141" i="40"/>
  <c r="F140" i="40"/>
  <c r="F133" i="40"/>
  <c r="F128" i="40"/>
  <c r="F127" i="40"/>
  <c r="F129" i="40" s="1"/>
  <c r="F115" i="40"/>
  <c r="F114" i="40"/>
  <c r="F113" i="40"/>
  <c r="F112" i="40"/>
  <c r="F111" i="40"/>
  <c r="F110" i="40"/>
  <c r="F102" i="40"/>
  <c r="F101" i="40"/>
  <c r="F100" i="40"/>
  <c r="F99" i="40"/>
  <c r="F98" i="40"/>
  <c r="F94" i="40"/>
  <c r="F93" i="40"/>
  <c r="F95" i="40" s="1"/>
  <c r="F117" i="40" s="1"/>
  <c r="F92" i="40"/>
  <c r="F81" i="40"/>
  <c r="F80" i="40"/>
  <c r="F79" i="40"/>
  <c r="F78" i="40"/>
  <c r="F71" i="40"/>
  <c r="F70" i="40"/>
  <c r="F69" i="40"/>
  <c r="F68" i="40"/>
  <c r="F67" i="40"/>
  <c r="F66" i="40"/>
  <c r="F65" i="40"/>
  <c r="F64" i="40"/>
  <c r="F63" i="40"/>
  <c r="F52" i="40"/>
  <c r="F50" i="40"/>
  <c r="F48" i="40"/>
  <c r="F46" i="40"/>
  <c r="F44" i="40"/>
  <c r="F42" i="40"/>
  <c r="F40" i="40"/>
  <c r="F38" i="40"/>
  <c r="F36" i="40"/>
  <c r="F34" i="40"/>
  <c r="F32" i="40"/>
  <c r="F30" i="40"/>
  <c r="F28" i="40"/>
  <c r="F26" i="40"/>
  <c r="F24" i="40"/>
  <c r="F22" i="40"/>
  <c r="F20" i="40"/>
  <c r="F18" i="40"/>
  <c r="F16" i="40"/>
  <c r="F14" i="40"/>
  <c r="F13" i="40"/>
  <c r="F10" i="40"/>
  <c r="F9" i="40"/>
  <c r="F8" i="40"/>
  <c r="F54" i="40" s="1"/>
  <c r="F238" i="39"/>
  <c r="F237" i="39"/>
  <c r="F235" i="39"/>
  <c r="F233" i="39"/>
  <c r="F230" i="39"/>
  <c r="F227" i="39"/>
  <c r="F224" i="39"/>
  <c r="F221" i="39"/>
  <c r="F218" i="39"/>
  <c r="F215" i="39"/>
  <c r="F212" i="39"/>
  <c r="F209" i="39"/>
  <c r="F206" i="39"/>
  <c r="F203" i="39"/>
  <c r="F194" i="39"/>
  <c r="F193" i="39"/>
  <c r="F191" i="39"/>
  <c r="F188" i="39"/>
  <c r="F185" i="39"/>
  <c r="F182" i="39"/>
  <c r="F179" i="39"/>
  <c r="F176" i="39"/>
  <c r="F173" i="39"/>
  <c r="F172" i="39"/>
  <c r="F171" i="39"/>
  <c r="F170" i="39"/>
  <c r="F169" i="39"/>
  <c r="F168" i="39"/>
  <c r="F167" i="39"/>
  <c r="F166" i="39"/>
  <c r="F163" i="39"/>
  <c r="F160" i="39"/>
  <c r="F197" i="39" s="1"/>
  <c r="F142" i="39"/>
  <c r="F141" i="39"/>
  <c r="F140" i="39"/>
  <c r="F139" i="39"/>
  <c r="F136" i="39"/>
  <c r="F135" i="39"/>
  <c r="F134" i="39"/>
  <c r="F133" i="39"/>
  <c r="F132" i="39"/>
  <c r="F131" i="39"/>
  <c r="F127" i="39"/>
  <c r="F125" i="39"/>
  <c r="F123" i="39"/>
  <c r="F121" i="39"/>
  <c r="F118" i="39"/>
  <c r="F117" i="39"/>
  <c r="F116" i="39"/>
  <c r="F115" i="39"/>
  <c r="F112" i="39"/>
  <c r="F110" i="39"/>
  <c r="F109" i="39"/>
  <c r="F106" i="39"/>
  <c r="F104" i="39"/>
  <c r="F102" i="39"/>
  <c r="F100" i="39"/>
  <c r="F99" i="39"/>
  <c r="F96" i="39"/>
  <c r="F95" i="39"/>
  <c r="F94" i="39"/>
  <c r="F91" i="39"/>
  <c r="F88" i="39"/>
  <c r="F87" i="39"/>
  <c r="F86" i="39"/>
  <c r="F85" i="39"/>
  <c r="F84" i="39"/>
  <c r="F81" i="39"/>
  <c r="F80" i="39"/>
  <c r="F79" i="39"/>
  <c r="F78" i="39"/>
  <c r="F77" i="39"/>
  <c r="F76" i="39"/>
  <c r="F75" i="39"/>
  <c r="F71" i="39"/>
  <c r="F70" i="39"/>
  <c r="F69" i="39"/>
  <c r="F68" i="39"/>
  <c r="F67" i="39"/>
  <c r="F66" i="39"/>
  <c r="F65" i="39"/>
  <c r="F64" i="39"/>
  <c r="F61" i="39"/>
  <c r="F60" i="39"/>
  <c r="F59" i="39"/>
  <c r="F58" i="39"/>
  <c r="F57" i="39"/>
  <c r="F56" i="39"/>
  <c r="F55" i="39"/>
  <c r="F54" i="39"/>
  <c r="F51" i="39"/>
  <c r="F50" i="39"/>
  <c r="F47" i="39"/>
  <c r="F45" i="39"/>
  <c r="F44" i="39"/>
  <c r="F41" i="39"/>
  <c r="F39" i="39"/>
  <c r="F37" i="39"/>
  <c r="F35" i="39"/>
  <c r="F26" i="39"/>
  <c r="F237" i="38"/>
  <c r="F236" i="38"/>
  <c r="F235" i="38"/>
  <c r="F234" i="38"/>
  <c r="F233" i="38"/>
  <c r="F232" i="38"/>
  <c r="F231" i="38"/>
  <c r="F230" i="38"/>
  <c r="F229" i="38"/>
  <c r="F228" i="38"/>
  <c r="F227" i="38"/>
  <c r="F226" i="38"/>
  <c r="F225" i="38"/>
  <c r="F224" i="38"/>
  <c r="F223" i="38"/>
  <c r="F222" i="38"/>
  <c r="F221" i="38"/>
  <c r="F220" i="38"/>
  <c r="F219" i="38"/>
  <c r="F217" i="38"/>
  <c r="F216" i="38"/>
  <c r="F215" i="38"/>
  <c r="F208" i="38"/>
  <c r="F206" i="38"/>
  <c r="F205" i="38"/>
  <c r="F204" i="38"/>
  <c r="F203" i="38"/>
  <c r="F202" i="38"/>
  <c r="F201" i="38"/>
  <c r="F200" i="38"/>
  <c r="F199" i="38"/>
  <c r="F198" i="38"/>
  <c r="F197" i="38"/>
  <c r="F194" i="38"/>
  <c r="F193" i="38"/>
  <c r="F192" i="38"/>
  <c r="F178" i="38"/>
  <c r="F177" i="38"/>
  <c r="F176" i="38"/>
  <c r="F175" i="38"/>
  <c r="F174" i="38"/>
  <c r="F173" i="38"/>
  <c r="F166" i="38"/>
  <c r="F161" i="38"/>
  <c r="F160" i="38"/>
  <c r="F159" i="38"/>
  <c r="F147" i="38"/>
  <c r="F146" i="38"/>
  <c r="F145" i="38"/>
  <c r="F144" i="38"/>
  <c r="F143" i="38"/>
  <c r="F142" i="38"/>
  <c r="F134" i="38"/>
  <c r="F133" i="38"/>
  <c r="F132" i="38"/>
  <c r="F131" i="38"/>
  <c r="F130" i="38"/>
  <c r="F126" i="38"/>
  <c r="F125" i="38"/>
  <c r="F124" i="38"/>
  <c r="F123" i="38"/>
  <c r="F111" i="38"/>
  <c r="F110" i="38"/>
  <c r="F109" i="38"/>
  <c r="F108" i="38"/>
  <c r="F100" i="38"/>
  <c r="F99" i="38"/>
  <c r="F98" i="38"/>
  <c r="F97" i="38"/>
  <c r="F96" i="38"/>
  <c r="F95" i="38"/>
  <c r="F94" i="38"/>
  <c r="F93" i="38"/>
  <c r="F92" i="38"/>
  <c r="F101" i="38" s="1"/>
  <c r="F81" i="38"/>
  <c r="F79" i="38"/>
  <c r="F77" i="38"/>
  <c r="F75" i="38"/>
  <c r="F73" i="38"/>
  <c r="F71" i="38"/>
  <c r="F69" i="38"/>
  <c r="F67" i="38"/>
  <c r="F65" i="38"/>
  <c r="F63" i="38"/>
  <c r="F61" i="38"/>
  <c r="F59" i="38"/>
  <c r="F57" i="38"/>
  <c r="F55" i="38"/>
  <c r="F53" i="38"/>
  <c r="F51" i="38"/>
  <c r="F49" i="38"/>
  <c r="F47" i="38"/>
  <c r="F45" i="38"/>
  <c r="F43" i="38"/>
  <c r="F41" i="38"/>
  <c r="F39" i="38"/>
  <c r="F25" i="38"/>
  <c r="F23" i="38"/>
  <c r="F21" i="38"/>
  <c r="F19" i="38"/>
  <c r="F17" i="38"/>
  <c r="F16" i="38"/>
  <c r="F13" i="38"/>
  <c r="F11" i="38"/>
  <c r="F10" i="38"/>
  <c r="F9" i="38"/>
  <c r="F8" i="38"/>
  <c r="F150" i="33"/>
  <c r="F149" i="33"/>
  <c r="F148" i="33"/>
  <c r="F147" i="33"/>
  <c r="F146" i="33"/>
  <c r="F145" i="33"/>
  <c r="F138" i="33"/>
  <c r="F133" i="33"/>
  <c r="F132" i="33"/>
  <c r="F131" i="33"/>
  <c r="F130" i="33"/>
  <c r="F129" i="33"/>
  <c r="F212" i="37"/>
  <c r="C62" i="36"/>
  <c r="F245" i="37"/>
  <c r="F244" i="37"/>
  <c r="F243" i="37"/>
  <c r="F242" i="37"/>
  <c r="F241" i="37"/>
  <c r="F240" i="37"/>
  <c r="F239" i="37"/>
  <c r="F238" i="37"/>
  <c r="F237" i="37"/>
  <c r="F236" i="37"/>
  <c r="F235" i="37"/>
  <c r="F234" i="37"/>
  <c r="F233" i="37"/>
  <c r="F232" i="37"/>
  <c r="F231" i="37"/>
  <c r="F230" i="37"/>
  <c r="F229" i="37"/>
  <c r="F228" i="37"/>
  <c r="F227" i="37"/>
  <c r="F225" i="37"/>
  <c r="F224" i="37"/>
  <c r="F223" i="37"/>
  <c r="F216" i="37"/>
  <c r="F214" i="37"/>
  <c r="F213" i="37"/>
  <c r="F211" i="37"/>
  <c r="F210" i="37"/>
  <c r="F209" i="37"/>
  <c r="F208" i="37"/>
  <c r="F207" i="37"/>
  <c r="F206" i="37"/>
  <c r="F203" i="37"/>
  <c r="F202" i="37"/>
  <c r="F218" i="37" s="1"/>
  <c r="F188" i="37"/>
  <c r="F187" i="37"/>
  <c r="F186" i="37"/>
  <c r="F185" i="37"/>
  <c r="F184" i="37"/>
  <c r="F183" i="37"/>
  <c r="F176" i="37"/>
  <c r="F171" i="37"/>
  <c r="F170" i="37"/>
  <c r="F169" i="37"/>
  <c r="F168" i="37"/>
  <c r="F167" i="37"/>
  <c r="F155" i="37"/>
  <c r="F154" i="37"/>
  <c r="F153" i="37"/>
  <c r="F152" i="37"/>
  <c r="F151" i="37"/>
  <c r="F150" i="37"/>
  <c r="F142" i="37"/>
  <c r="F141" i="37"/>
  <c r="F140" i="37"/>
  <c r="F139" i="37"/>
  <c r="F138" i="37"/>
  <c r="F134" i="37"/>
  <c r="F133" i="37"/>
  <c r="F132" i="37"/>
  <c r="F131" i="37"/>
  <c r="F91" i="37"/>
  <c r="F89" i="37"/>
  <c r="F87" i="37"/>
  <c r="F85" i="37"/>
  <c r="F83" i="37"/>
  <c r="F81" i="37"/>
  <c r="F79" i="37"/>
  <c r="F77" i="37"/>
  <c r="F75" i="37"/>
  <c r="F73" i="37"/>
  <c r="F71" i="37"/>
  <c r="F69" i="37"/>
  <c r="F67" i="37"/>
  <c r="F65" i="37"/>
  <c r="F63" i="37"/>
  <c r="F61" i="37"/>
  <c r="F59" i="37"/>
  <c r="F57" i="37"/>
  <c r="F55" i="37"/>
  <c r="F53" i="37"/>
  <c r="F51" i="37"/>
  <c r="F49" i="37"/>
  <c r="F47" i="37"/>
  <c r="F45" i="37"/>
  <c r="F43" i="37"/>
  <c r="F41" i="37"/>
  <c r="F39" i="37"/>
  <c r="F37" i="37"/>
  <c r="F23" i="37"/>
  <c r="F21" i="37"/>
  <c r="F19" i="37"/>
  <c r="F17" i="37"/>
  <c r="F15" i="37"/>
  <c r="F14" i="37"/>
  <c r="F11" i="37"/>
  <c r="F10" i="37"/>
  <c r="F9" i="37"/>
  <c r="F8" i="37"/>
  <c r="F230" i="36"/>
  <c r="F229" i="36"/>
  <c r="F227" i="36"/>
  <c r="F224" i="36"/>
  <c r="F221" i="36"/>
  <c r="F218" i="36"/>
  <c r="F215" i="36"/>
  <c r="F212" i="36"/>
  <c r="F209" i="36"/>
  <c r="F206" i="36"/>
  <c r="F203" i="36"/>
  <c r="F200" i="36"/>
  <c r="F197" i="36"/>
  <c r="F188" i="36"/>
  <c r="F187" i="36"/>
  <c r="F185" i="36"/>
  <c r="F182" i="36"/>
  <c r="F179" i="36"/>
  <c r="F176" i="36"/>
  <c r="F173" i="36"/>
  <c r="F170" i="36"/>
  <c r="F167" i="36"/>
  <c r="F164" i="36"/>
  <c r="F161" i="36"/>
  <c r="F160" i="36"/>
  <c r="F159" i="36"/>
  <c r="F158" i="36"/>
  <c r="F157" i="36"/>
  <c r="F154" i="36"/>
  <c r="F151" i="36"/>
  <c r="F133" i="36"/>
  <c r="F132" i="36"/>
  <c r="F131" i="36"/>
  <c r="F130" i="36"/>
  <c r="F127" i="36"/>
  <c r="F126" i="36"/>
  <c r="F125" i="36"/>
  <c r="F124" i="36"/>
  <c r="F123" i="36"/>
  <c r="F122" i="36"/>
  <c r="F118" i="36"/>
  <c r="F116" i="36"/>
  <c r="F114" i="36"/>
  <c r="F113" i="36"/>
  <c r="F110" i="36"/>
  <c r="F108" i="36"/>
  <c r="F107" i="36"/>
  <c r="F104" i="36"/>
  <c r="F102" i="36"/>
  <c r="F100" i="36"/>
  <c r="F98" i="36"/>
  <c r="F95" i="36"/>
  <c r="F94" i="36"/>
  <c r="F93" i="36"/>
  <c r="F90" i="36"/>
  <c r="F87" i="36"/>
  <c r="F86" i="36"/>
  <c r="F85" i="36"/>
  <c r="F84" i="36"/>
  <c r="F83" i="36"/>
  <c r="F80" i="36"/>
  <c r="F79" i="36"/>
  <c r="F78" i="36"/>
  <c r="F77" i="36"/>
  <c r="F76" i="36"/>
  <c r="F75" i="36"/>
  <c r="F74" i="36"/>
  <c r="F70" i="36"/>
  <c r="F69" i="36"/>
  <c r="F68" i="36"/>
  <c r="F67" i="36"/>
  <c r="F66" i="36"/>
  <c r="F65" i="36"/>
  <c r="F64" i="36"/>
  <c r="F61" i="36"/>
  <c r="F60" i="36"/>
  <c r="F59" i="36"/>
  <c r="F58" i="36"/>
  <c r="F57" i="36"/>
  <c r="F56" i="36"/>
  <c r="F55" i="36"/>
  <c r="F54" i="36"/>
  <c r="F51" i="36"/>
  <c r="F50" i="36"/>
  <c r="F47" i="36"/>
  <c r="F45" i="36"/>
  <c r="F44" i="36"/>
  <c r="F41" i="36"/>
  <c r="F39" i="36"/>
  <c r="F37" i="36"/>
  <c r="F35" i="36"/>
  <c r="F33" i="36"/>
  <c r="F32" i="36"/>
  <c r="F31" i="36"/>
  <c r="F30" i="36"/>
  <c r="F25" i="36"/>
  <c r="F328" i="35"/>
  <c r="F326" i="35"/>
  <c r="F324" i="35"/>
  <c r="F322" i="35"/>
  <c r="F320" i="35"/>
  <c r="F311" i="35"/>
  <c r="F309" i="35"/>
  <c r="F302" i="35"/>
  <c r="F300" i="35"/>
  <c r="F298" i="35"/>
  <c r="F296" i="35"/>
  <c r="F294" i="35"/>
  <c r="F292" i="35"/>
  <c r="F290" i="35"/>
  <c r="F275" i="35"/>
  <c r="F273" i="35"/>
  <c r="F272" i="35"/>
  <c r="F271" i="35"/>
  <c r="F270" i="35"/>
  <c r="F269" i="35"/>
  <c r="F268" i="35"/>
  <c r="F267" i="35"/>
  <c r="F264" i="35"/>
  <c r="F261" i="35"/>
  <c r="F260" i="35"/>
  <c r="F259" i="35"/>
  <c r="F258" i="35"/>
  <c r="F257" i="35"/>
  <c r="F256" i="35"/>
  <c r="F255" i="35"/>
  <c r="F240" i="35"/>
  <c r="F239" i="35"/>
  <c r="F238" i="35"/>
  <c r="F237" i="35"/>
  <c r="F236" i="35"/>
  <c r="F235" i="35"/>
  <c r="F231" i="35"/>
  <c r="F230" i="35"/>
  <c r="F229" i="35"/>
  <c r="F228" i="35"/>
  <c r="F227" i="35"/>
  <c r="F226" i="35"/>
  <c r="F215" i="35"/>
  <c r="F214" i="35"/>
  <c r="F213" i="35"/>
  <c r="F212" i="35"/>
  <c r="F211" i="35"/>
  <c r="F210" i="35"/>
  <c r="F203" i="35"/>
  <c r="F198" i="35"/>
  <c r="F197" i="35"/>
  <c r="F196" i="35"/>
  <c r="F195" i="35"/>
  <c r="F194" i="35"/>
  <c r="F193" i="35"/>
  <c r="F192" i="35"/>
  <c r="F191" i="35"/>
  <c r="F190" i="35"/>
  <c r="F189" i="35"/>
  <c r="F188" i="35"/>
  <c r="F187" i="35"/>
  <c r="F186" i="35"/>
  <c r="F185" i="35"/>
  <c r="F184" i="35"/>
  <c r="F183" i="35"/>
  <c r="F172" i="35"/>
  <c r="F171" i="35"/>
  <c r="F170" i="35"/>
  <c r="F169" i="35"/>
  <c r="F168" i="35"/>
  <c r="F167" i="35"/>
  <c r="F159" i="35"/>
  <c r="F158" i="35"/>
  <c r="F157" i="35"/>
  <c r="F156" i="35"/>
  <c r="F155" i="35"/>
  <c r="F151" i="35"/>
  <c r="F150" i="35"/>
  <c r="F149" i="35"/>
  <c r="F148" i="35"/>
  <c r="F147" i="35"/>
  <c r="F146" i="35"/>
  <c r="F145" i="35"/>
  <c r="F144" i="35"/>
  <c r="F128" i="35"/>
  <c r="F127" i="35"/>
  <c r="F126" i="35"/>
  <c r="F125" i="35"/>
  <c r="F122" i="35"/>
  <c r="F121" i="35"/>
  <c r="F120" i="35"/>
  <c r="F119" i="35"/>
  <c r="F118" i="35"/>
  <c r="F117" i="35"/>
  <c r="F113" i="35"/>
  <c r="F112" i="35"/>
  <c r="F111" i="35"/>
  <c r="F107" i="35"/>
  <c r="F106" i="35"/>
  <c r="F105" i="35"/>
  <c r="F104" i="35"/>
  <c r="F103" i="35"/>
  <c r="F98" i="35"/>
  <c r="F97" i="35"/>
  <c r="F96" i="35"/>
  <c r="F95" i="35"/>
  <c r="F90" i="35"/>
  <c r="F89" i="35"/>
  <c r="F88" i="35"/>
  <c r="F87" i="35"/>
  <c r="F86" i="35"/>
  <c r="F85" i="35"/>
  <c r="F84" i="35"/>
  <c r="F82" i="35"/>
  <c r="F81" i="35"/>
  <c r="F80" i="35"/>
  <c r="F79" i="35"/>
  <c r="F78" i="35"/>
  <c r="F77" i="35"/>
  <c r="F76" i="35"/>
  <c r="F75" i="35"/>
  <c r="F74" i="35"/>
  <c r="F73" i="35"/>
  <c r="F72" i="35"/>
  <c r="F71" i="35"/>
  <c r="F70" i="35"/>
  <c r="F69" i="35"/>
  <c r="F68" i="35"/>
  <c r="F67" i="35"/>
  <c r="F66" i="35"/>
  <c r="F65" i="35"/>
  <c r="F64" i="35"/>
  <c r="F53" i="35"/>
  <c r="F51" i="35"/>
  <c r="F49" i="35"/>
  <c r="F47" i="35"/>
  <c r="F45" i="35"/>
  <c r="F43" i="35"/>
  <c r="F41" i="35"/>
  <c r="F39" i="35"/>
  <c r="F37" i="35"/>
  <c r="F35" i="35"/>
  <c r="F33" i="35"/>
  <c r="F31" i="35"/>
  <c r="F29" i="35"/>
  <c r="F28" i="35"/>
  <c r="F27" i="35"/>
  <c r="F26" i="35"/>
  <c r="F23" i="35"/>
  <c r="F21" i="35"/>
  <c r="F19" i="35"/>
  <c r="F17" i="35"/>
  <c r="F16" i="35"/>
  <c r="F55" i="35" s="1"/>
  <c r="C19" i="14" s="1"/>
  <c r="F13" i="35"/>
  <c r="F11" i="35"/>
  <c r="F10" i="35"/>
  <c r="F9" i="35"/>
  <c r="F8" i="35"/>
  <c r="F475" i="34"/>
  <c r="F473" i="34"/>
  <c r="F471" i="34"/>
  <c r="F469" i="34"/>
  <c r="F467" i="34"/>
  <c r="F455" i="34"/>
  <c r="F453" i="34"/>
  <c r="F451" i="34"/>
  <c r="F449" i="34"/>
  <c r="F447" i="34"/>
  <c r="F445" i="34"/>
  <c r="F443" i="34"/>
  <c r="F441" i="34"/>
  <c r="F439" i="34"/>
  <c r="F437" i="34"/>
  <c r="F435" i="34"/>
  <c r="F433" i="34"/>
  <c r="F431" i="34"/>
  <c r="F429" i="34"/>
  <c r="F421" i="34"/>
  <c r="F419" i="34"/>
  <c r="F417" i="34"/>
  <c r="F415" i="34"/>
  <c r="F413" i="34"/>
  <c r="F411" i="34"/>
  <c r="F409" i="34"/>
  <c r="F407" i="34"/>
  <c r="F405" i="34"/>
  <c r="F403" i="34"/>
  <c r="F401" i="34"/>
  <c r="F399" i="34"/>
  <c r="F397" i="34"/>
  <c r="F381" i="34"/>
  <c r="F380" i="34"/>
  <c r="F378" i="34"/>
  <c r="F376" i="34"/>
  <c r="F374" i="34"/>
  <c r="F371" i="34"/>
  <c r="F368" i="34"/>
  <c r="F365" i="34"/>
  <c r="F362" i="34"/>
  <c r="F359" i="34"/>
  <c r="F356" i="34"/>
  <c r="F353" i="34"/>
  <c r="F350" i="34"/>
  <c r="F347" i="34"/>
  <c r="F344" i="34"/>
  <c r="F335" i="34"/>
  <c r="F333" i="34"/>
  <c r="F330" i="34"/>
  <c r="F327" i="34"/>
  <c r="F324" i="34"/>
  <c r="F321" i="34"/>
  <c r="F318" i="34"/>
  <c r="F317" i="34"/>
  <c r="F316" i="34"/>
  <c r="F315" i="34"/>
  <c r="F314" i="34"/>
  <c r="F311" i="34"/>
  <c r="F293" i="34"/>
  <c r="F292" i="34"/>
  <c r="F291" i="34"/>
  <c r="F290" i="34"/>
  <c r="F289" i="34"/>
  <c r="F288" i="34"/>
  <c r="F287" i="34"/>
  <c r="F284" i="34"/>
  <c r="F283" i="34"/>
  <c r="F282" i="34"/>
  <c r="F281" i="34"/>
  <c r="F280" i="34"/>
  <c r="F279" i="34"/>
  <c r="F278" i="34"/>
  <c r="F277" i="34"/>
  <c r="F276" i="34"/>
  <c r="F272" i="34"/>
  <c r="F270" i="34"/>
  <c r="F268" i="34"/>
  <c r="F266" i="34"/>
  <c r="F263" i="34"/>
  <c r="F262" i="34"/>
  <c r="F261" i="34"/>
  <c r="F260" i="34"/>
  <c r="F257" i="34"/>
  <c r="F256" i="34"/>
  <c r="F253" i="34"/>
  <c r="F251" i="34"/>
  <c r="F249" i="34"/>
  <c r="F247" i="34"/>
  <c r="F246" i="34"/>
  <c r="F243" i="34"/>
  <c r="F242" i="34"/>
  <c r="F239" i="34"/>
  <c r="F236" i="34"/>
  <c r="F235" i="34"/>
  <c r="F234" i="34"/>
  <c r="F233" i="34"/>
  <c r="F232" i="34"/>
  <c r="F229" i="34"/>
  <c r="F228" i="34"/>
  <c r="F227" i="34"/>
  <c r="F226" i="34"/>
  <c r="F225" i="34"/>
  <c r="F224" i="34"/>
  <c r="F223" i="34"/>
  <c r="F222" i="34"/>
  <c r="F221" i="34"/>
  <c r="F220" i="34"/>
  <c r="F219" i="34"/>
  <c r="F218" i="34"/>
  <c r="F215" i="34"/>
  <c r="F214" i="34"/>
  <c r="F213" i="34"/>
  <c r="F212" i="34"/>
  <c r="F211" i="34"/>
  <c r="F210" i="34"/>
  <c r="F207" i="34"/>
  <c r="F206" i="34"/>
  <c r="F205" i="34"/>
  <c r="F200" i="34"/>
  <c r="F199" i="34"/>
  <c r="F198" i="34"/>
  <c r="F197" i="34"/>
  <c r="F196" i="34"/>
  <c r="F195" i="34"/>
  <c r="F194" i="34"/>
  <c r="F193" i="34"/>
  <c r="F192" i="34"/>
  <c r="F191" i="34"/>
  <c r="F190" i="34"/>
  <c r="F189" i="34"/>
  <c r="F188" i="34"/>
  <c r="F187" i="34"/>
  <c r="F186" i="34"/>
  <c r="F185" i="34"/>
  <c r="F182" i="34"/>
  <c r="F181" i="34"/>
  <c r="F180" i="34"/>
  <c r="F179" i="34"/>
  <c r="F178" i="34"/>
  <c r="F177" i="34"/>
  <c r="F176" i="34"/>
  <c r="F175" i="34"/>
  <c r="F174" i="34"/>
  <c r="F173" i="34"/>
  <c r="F172" i="34"/>
  <c r="F171" i="34"/>
  <c r="F170" i="34"/>
  <c r="F169" i="34"/>
  <c r="F168" i="34"/>
  <c r="F167" i="34"/>
  <c r="F166" i="34"/>
  <c r="F163" i="34"/>
  <c r="F162" i="34"/>
  <c r="F159" i="34"/>
  <c r="F157" i="34"/>
  <c r="F156" i="34"/>
  <c r="F153" i="34"/>
  <c r="F151" i="34"/>
  <c r="F149" i="34"/>
  <c r="F147" i="34"/>
  <c r="F146" i="34"/>
  <c r="F143" i="34"/>
  <c r="F142" i="34"/>
  <c r="F139" i="34"/>
  <c r="F137" i="34"/>
  <c r="F135" i="34"/>
  <c r="F133" i="34"/>
  <c r="F132" i="34"/>
  <c r="F129" i="34"/>
  <c r="F128" i="34"/>
  <c r="F127" i="34"/>
  <c r="F126" i="34"/>
  <c r="F125" i="34"/>
  <c r="F122" i="34"/>
  <c r="F120" i="34"/>
  <c r="F118" i="34"/>
  <c r="F116" i="34"/>
  <c r="F114" i="34"/>
  <c r="F112" i="34"/>
  <c r="F109" i="34"/>
  <c r="F87" i="34"/>
  <c r="F53" i="34"/>
  <c r="F27" i="34"/>
  <c r="F176" i="33"/>
  <c r="F78" i="32"/>
  <c r="A7" i="14"/>
  <c r="F45" i="32"/>
  <c r="F209" i="33"/>
  <c r="F208" i="33"/>
  <c r="F207" i="33"/>
  <c r="F206" i="33"/>
  <c r="F205" i="33"/>
  <c r="F204" i="33"/>
  <c r="F203" i="33"/>
  <c r="F202" i="33"/>
  <c r="F201" i="33"/>
  <c r="F200" i="33"/>
  <c r="F199" i="33"/>
  <c r="F198" i="33"/>
  <c r="F197" i="33"/>
  <c r="F196" i="33"/>
  <c r="F195" i="33"/>
  <c r="F194" i="33"/>
  <c r="F193" i="33"/>
  <c r="F192" i="33"/>
  <c r="F191" i="33"/>
  <c r="F189" i="33"/>
  <c r="F188" i="33"/>
  <c r="F187" i="33"/>
  <c r="F180" i="33"/>
  <c r="F178" i="33"/>
  <c r="F177" i="33"/>
  <c r="F175" i="33"/>
  <c r="F174" i="33"/>
  <c r="F173" i="33"/>
  <c r="F172" i="33"/>
  <c r="F171" i="33"/>
  <c r="F170" i="33"/>
  <c r="F169" i="33"/>
  <c r="F166" i="33"/>
  <c r="F165" i="33"/>
  <c r="F164" i="33"/>
  <c r="F118" i="33"/>
  <c r="F117" i="33"/>
  <c r="F116" i="33"/>
  <c r="F115" i="33"/>
  <c r="F114" i="33"/>
  <c r="F113" i="33"/>
  <c r="F105" i="33"/>
  <c r="F104" i="33"/>
  <c r="F103" i="33"/>
  <c r="F99" i="33"/>
  <c r="F98" i="33"/>
  <c r="F97" i="33"/>
  <c r="F96" i="33"/>
  <c r="F54" i="33"/>
  <c r="F52" i="33"/>
  <c r="F50" i="33"/>
  <c r="F48" i="33"/>
  <c r="F46" i="33"/>
  <c r="F44" i="33"/>
  <c r="F42" i="33"/>
  <c r="F40" i="33"/>
  <c r="F38" i="33"/>
  <c r="F36" i="33"/>
  <c r="F34" i="33"/>
  <c r="F32" i="33"/>
  <c r="F30" i="33"/>
  <c r="F28" i="33"/>
  <c r="F26" i="33"/>
  <c r="F24" i="33"/>
  <c r="F22" i="33"/>
  <c r="F20" i="33"/>
  <c r="F18" i="33"/>
  <c r="F16" i="33"/>
  <c r="F15" i="33"/>
  <c r="F12" i="33"/>
  <c r="F10" i="33"/>
  <c r="F9" i="33"/>
  <c r="F8" i="33"/>
  <c r="F56" i="33" s="1"/>
  <c r="F266" i="32"/>
  <c r="F265" i="32"/>
  <c r="F263" i="32"/>
  <c r="F260" i="32"/>
  <c r="F257" i="32"/>
  <c r="F254" i="32"/>
  <c r="F251" i="32"/>
  <c r="F248" i="32"/>
  <c r="F245" i="32"/>
  <c r="F242" i="32"/>
  <c r="F239" i="32"/>
  <c r="F236" i="32"/>
  <c r="F233" i="32"/>
  <c r="F230" i="32"/>
  <c r="F227" i="32"/>
  <c r="F218" i="32"/>
  <c r="F217" i="32"/>
  <c r="F215" i="32"/>
  <c r="F212" i="32"/>
  <c r="F209" i="32"/>
  <c r="F206" i="32"/>
  <c r="F203" i="32"/>
  <c r="F200" i="32"/>
  <c r="F197" i="32"/>
  <c r="F194" i="32"/>
  <c r="F191" i="32"/>
  <c r="F188" i="32"/>
  <c r="F187" i="32"/>
  <c r="F186" i="32"/>
  <c r="F185" i="32"/>
  <c r="F184" i="32"/>
  <c r="F183" i="32"/>
  <c r="F182" i="32"/>
  <c r="F181" i="32"/>
  <c r="F180" i="32"/>
  <c r="F177" i="32"/>
  <c r="F174" i="32"/>
  <c r="F156" i="32"/>
  <c r="F155" i="32"/>
  <c r="F154" i="32"/>
  <c r="F153" i="32"/>
  <c r="F150" i="32"/>
  <c r="F149" i="32"/>
  <c r="F148" i="32"/>
  <c r="F147" i="32"/>
  <c r="F146" i="32"/>
  <c r="F145" i="32"/>
  <c r="F144" i="32"/>
  <c r="F141" i="32"/>
  <c r="F139" i="32"/>
  <c r="F137" i="32"/>
  <c r="F135" i="32"/>
  <c r="F134" i="32"/>
  <c r="F133" i="32"/>
  <c r="F130" i="32"/>
  <c r="F128" i="32"/>
  <c r="F127" i="32"/>
  <c r="F124" i="32"/>
  <c r="F122" i="32"/>
  <c r="F121" i="32"/>
  <c r="F118" i="32"/>
  <c r="F117" i="32"/>
  <c r="F116" i="32"/>
  <c r="F113" i="32"/>
  <c r="F110" i="32"/>
  <c r="F109" i="32"/>
  <c r="F108" i="32"/>
  <c r="F107" i="32"/>
  <c r="F104" i="32"/>
  <c r="F103" i="32"/>
  <c r="F102" i="32"/>
  <c r="F101" i="32"/>
  <c r="F100" i="32"/>
  <c r="F99" i="32"/>
  <c r="F98" i="32"/>
  <c r="F95" i="32"/>
  <c r="F94" i="32"/>
  <c r="F93" i="32"/>
  <c r="F92" i="32"/>
  <c r="F91" i="32"/>
  <c r="F90" i="32"/>
  <c r="F89" i="32"/>
  <c r="F86" i="32"/>
  <c r="F85" i="32"/>
  <c r="F84" i="32"/>
  <c r="F83" i="32"/>
  <c r="F82" i="32"/>
  <c r="F81" i="32"/>
  <c r="F80" i="32"/>
  <c r="F79" i="32"/>
  <c r="F77" i="32"/>
  <c r="F74" i="32"/>
  <c r="F73" i="32"/>
  <c r="F70" i="32"/>
  <c r="F68" i="32"/>
  <c r="F67" i="32"/>
  <c r="F64" i="32"/>
  <c r="F62" i="32"/>
  <c r="F60" i="32"/>
  <c r="F58" i="32"/>
  <c r="F57" i="32"/>
  <c r="F54" i="32"/>
  <c r="F52" i="32"/>
  <c r="F51" i="32"/>
  <c r="F50" i="32"/>
  <c r="F49" i="32"/>
  <c r="F158" i="32" s="1"/>
  <c r="F29" i="32"/>
  <c r="F124" i="31"/>
  <c r="F123" i="31"/>
  <c r="F121" i="31"/>
  <c r="F120" i="31"/>
  <c r="F119" i="31"/>
  <c r="F117" i="31"/>
  <c r="F115" i="31"/>
  <c r="F113" i="31"/>
  <c r="F111" i="31"/>
  <c r="F109" i="31"/>
  <c r="F107" i="31"/>
  <c r="F102" i="31"/>
  <c r="F101" i="31"/>
  <c r="F100" i="31"/>
  <c r="F99" i="31"/>
  <c r="F98" i="31"/>
  <c r="F97" i="31"/>
  <c r="E104" i="31"/>
  <c r="F104" i="31" s="1"/>
  <c r="F93" i="31"/>
  <c r="F78" i="31"/>
  <c r="F56" i="31"/>
  <c r="F55" i="31"/>
  <c r="F54" i="31"/>
  <c r="F53" i="31"/>
  <c r="F52" i="31"/>
  <c r="F51" i="31"/>
  <c r="F50" i="31"/>
  <c r="F49" i="31"/>
  <c r="F48" i="31"/>
  <c r="F47" i="31"/>
  <c r="F58" i="31" s="1"/>
  <c r="F46" i="31"/>
  <c r="F45" i="31"/>
  <c r="F44" i="31"/>
  <c r="F39" i="31"/>
  <c r="F30" i="31"/>
  <c r="F9" i="31"/>
  <c r="A9" i="31"/>
  <c r="F200" i="41"/>
  <c r="F110" i="37"/>
  <c r="F478" i="34" l="1"/>
  <c r="C17" i="14" s="1"/>
  <c r="F458" i="34"/>
  <c r="C15" i="14" s="1"/>
  <c r="F125" i="31"/>
  <c r="F127" i="31" s="1"/>
  <c r="F144" i="39"/>
  <c r="F206" i="40"/>
  <c r="F208" i="40" s="1"/>
  <c r="F211" i="40" s="1"/>
  <c r="C111" i="14" s="1"/>
  <c r="C113" i="14" s="1"/>
  <c r="C115" i="14" s="1"/>
  <c r="F83" i="35"/>
  <c r="F136" i="35" s="1"/>
  <c r="C21" i="14" s="1"/>
  <c r="E241" i="35"/>
  <c r="F241" i="35" s="1"/>
  <c r="F247" i="37"/>
  <c r="F249" i="37" s="1"/>
  <c r="F252" i="37" s="1"/>
  <c r="F232" i="41"/>
  <c r="F221" i="32"/>
  <c r="F338" i="34"/>
  <c r="C9" i="14" s="1"/>
  <c r="F295" i="34"/>
  <c r="C7" i="14" s="1"/>
  <c r="F152" i="35"/>
  <c r="F174" i="35" s="1"/>
  <c r="C23" i="14" s="1"/>
  <c r="F199" i="35"/>
  <c r="F127" i="38"/>
  <c r="F149" i="38" s="1"/>
  <c r="C87" i="14" s="1"/>
  <c r="F135" i="36"/>
  <c r="F93" i="37"/>
  <c r="F83" i="38"/>
  <c r="C83" i="14" s="1"/>
  <c r="C93" i="14" s="1"/>
  <c r="F304" i="35"/>
  <c r="F332" i="35" s="1"/>
  <c r="C31" i="14" s="1"/>
  <c r="F191" i="36"/>
  <c r="F240" i="39"/>
  <c r="F211" i="33"/>
  <c r="F213" i="33" s="1"/>
  <c r="F182" i="33"/>
  <c r="F216" i="33" s="1"/>
  <c r="F115" i="38"/>
  <c r="C85" i="14" s="1"/>
  <c r="F134" i="33"/>
  <c r="F153" i="33" s="1"/>
  <c r="F148" i="40"/>
  <c r="F423" i="34"/>
  <c r="C13" i="14" s="1"/>
  <c r="F277" i="35"/>
  <c r="F280" i="35" s="1"/>
  <c r="C29" i="14" s="1"/>
  <c r="F232" i="36"/>
  <c r="F383" i="34"/>
  <c r="C11" i="14" s="1"/>
  <c r="F172" i="37"/>
  <c r="F191" i="37" s="1"/>
  <c r="F268" i="32"/>
  <c r="F100" i="33"/>
  <c r="F210" i="38"/>
  <c r="F239" i="38"/>
  <c r="F241" i="38" s="1"/>
  <c r="F135" i="37"/>
  <c r="F157" i="37" s="1"/>
  <c r="F84" i="40"/>
  <c r="F74" i="33"/>
  <c r="F88" i="33" s="1"/>
  <c r="F330" i="35"/>
  <c r="E232" i="35"/>
  <c r="F232" i="35" s="1"/>
  <c r="F245" i="35" s="1"/>
  <c r="C27" i="14" s="1"/>
  <c r="F32" i="31"/>
  <c r="A6" i="41"/>
  <c r="A28" i="41" s="1"/>
  <c r="A34" i="41" s="1"/>
  <c r="A36" i="41" s="1"/>
  <c r="C55" i="14"/>
  <c r="A11" i="31"/>
  <c r="F218" i="35"/>
  <c r="C25" i="14" s="1"/>
  <c r="F162" i="38"/>
  <c r="F181" i="38" s="1"/>
  <c r="F120" i="33"/>
  <c r="C75" i="14" s="1"/>
  <c r="A9" i="14"/>
  <c r="F244" i="38" l="1"/>
  <c r="F129" i="31"/>
  <c r="C33" i="14" s="1"/>
  <c r="C95" i="14"/>
  <c r="A40" i="41"/>
  <c r="A39" i="31"/>
  <c r="A114" i="34"/>
  <c r="A6" i="34"/>
  <c r="A11" i="14"/>
  <c r="A61" i="31"/>
  <c r="C35" i="14" l="1"/>
  <c r="C117" i="14" s="1"/>
  <c r="C118" i="14" s="1"/>
  <c r="C119" i="14" s="1"/>
  <c r="A44" i="41"/>
  <c r="A46" i="41" s="1"/>
  <c r="A13" i="14"/>
  <c r="A30" i="34"/>
  <c r="A163" i="41"/>
  <c r="A311" i="34"/>
  <c r="A314" i="34"/>
  <c r="A41" i="31"/>
  <c r="A166" i="41" l="1"/>
  <c r="A206" i="41"/>
  <c r="A344" i="34"/>
  <c r="A347" i="34"/>
  <c r="A15" i="14"/>
  <c r="A315" i="34"/>
  <c r="A56" i="34"/>
  <c r="A48" i="41"/>
  <c r="A50" i="41" s="1"/>
  <c r="A112" i="34"/>
  <c r="A80" i="31"/>
  <c r="A96" i="31"/>
  <c r="A169" i="41" l="1"/>
  <c r="A397" i="34"/>
  <c r="A399" i="34" s="1"/>
  <c r="A209" i="41"/>
  <c r="A17" i="14"/>
  <c r="A54" i="41"/>
  <c r="A107" i="31"/>
  <c r="A109" i="31" s="1"/>
  <c r="A212" i="41"/>
  <c r="A116" i="34"/>
  <c r="A118" i="34" s="1"/>
  <c r="A316" i="34"/>
  <c r="A350" i="34"/>
  <c r="A215" i="41" l="1"/>
  <c r="A111" i="31"/>
  <c r="A170" i="41"/>
  <c r="A171" i="41" s="1"/>
  <c r="A113" i="31"/>
  <c r="A115" i="31" s="1"/>
  <c r="A117" i="31" s="1"/>
  <c r="A119" i="31" s="1"/>
  <c r="A353" i="34"/>
  <c r="A401" i="34"/>
  <c r="A431" i="34"/>
  <c r="A429" i="34"/>
  <c r="A218" i="41"/>
  <c r="A221" i="41" s="1"/>
  <c r="A224" i="41" s="1"/>
  <c r="A227" i="41" s="1"/>
  <c r="A19" i="14"/>
  <c r="A122" i="34"/>
  <c r="A120" i="34"/>
  <c r="A403" i="34"/>
  <c r="A405" i="34" s="1"/>
  <c r="A317" i="34"/>
  <c r="A56" i="41"/>
  <c r="A172" i="41" l="1"/>
  <c r="A173" i="41"/>
  <c r="A21" i="14"/>
  <c r="A469" i="34"/>
  <c r="A467" i="34"/>
  <c r="A471" i="34" s="1"/>
  <c r="A124" i="34"/>
  <c r="A121" i="31"/>
  <c r="A123" i="31" s="1"/>
  <c r="A125" i="31" s="1"/>
  <c r="A407" i="34"/>
  <c r="A409" i="34" s="1"/>
  <c r="A318" i="34"/>
  <c r="A356" i="34"/>
  <c r="A433" i="34"/>
  <c r="A435" i="34" s="1"/>
  <c r="A230" i="41"/>
  <c r="A60" i="41"/>
  <c r="A174" i="41" l="1"/>
  <c r="A175" i="41" s="1"/>
  <c r="A411" i="34"/>
  <c r="A413" i="34" s="1"/>
  <c r="A359" i="34"/>
  <c r="A362" i="34" s="1"/>
  <c r="A7" i="35"/>
  <c r="A13" i="35"/>
  <c r="A23" i="14"/>
  <c r="A131" i="34"/>
  <c r="A321" i="34"/>
  <c r="A70" i="41"/>
  <c r="A82" i="41" s="1"/>
  <c r="A91" i="41" s="1"/>
  <c r="A98" i="41" s="1"/>
  <c r="A101" i="41" s="1"/>
  <c r="A105" i="41" s="1"/>
  <c r="A109" i="41" s="1"/>
  <c r="A111" i="41" s="1"/>
  <c r="A113" i="41" s="1"/>
  <c r="A117" i="41" s="1"/>
  <c r="A437" i="34"/>
  <c r="A473" i="34"/>
  <c r="A475" i="34" s="1"/>
  <c r="A176" i="41" l="1"/>
  <c r="A179" i="41" s="1"/>
  <c r="A182" i="41" s="1"/>
  <c r="A185" i="41" s="1"/>
  <c r="A188" i="41" s="1"/>
  <c r="A119" i="41"/>
  <c r="A124" i="41" s="1"/>
  <c r="A127" i="41" s="1"/>
  <c r="A129" i="41" s="1"/>
  <c r="A132" i="41"/>
  <c r="A141" i="41" s="1"/>
  <c r="A415" i="34"/>
  <c r="A417" i="34" s="1"/>
  <c r="A419" i="34" s="1"/>
  <c r="A421" i="34" s="1"/>
  <c r="A15" i="35"/>
  <c r="A19" i="35" s="1"/>
  <c r="A365" i="34"/>
  <c r="A368" i="34" s="1"/>
  <c r="A371" i="34" s="1"/>
  <c r="A374" i="34" s="1"/>
  <c r="A376" i="34" s="1"/>
  <c r="A378" i="34" s="1"/>
  <c r="A381" i="34" s="1"/>
  <c r="A135" i="34"/>
  <c r="A137" i="34" s="1"/>
  <c r="A139" i="34" s="1"/>
  <c r="A141" i="34" s="1"/>
  <c r="A145" i="34" s="1"/>
  <c r="A149" i="34" s="1"/>
  <c r="A151" i="34" s="1"/>
  <c r="A153" i="34" s="1"/>
  <c r="A155" i="34" s="1"/>
  <c r="A159" i="34" s="1"/>
  <c r="A161" i="34" s="1"/>
  <c r="A165" i="34" s="1"/>
  <c r="A184" i="34" s="1"/>
  <c r="A203" i="34" s="1"/>
  <c r="A209" i="34" s="1"/>
  <c r="A217" i="34" s="1"/>
  <c r="A231" i="34" s="1"/>
  <c r="A238" i="34" s="1"/>
  <c r="A241" i="34" s="1"/>
  <c r="A245" i="34" s="1"/>
  <c r="A249" i="34" s="1"/>
  <c r="A251" i="34" s="1"/>
  <c r="A253" i="34" s="1"/>
  <c r="A255" i="34" s="1"/>
  <c r="A439" i="34"/>
  <c r="A441" i="34" s="1"/>
  <c r="A443" i="34" s="1"/>
  <c r="A324" i="34"/>
  <c r="A327" i="34" s="1"/>
  <c r="A330" i="34" s="1"/>
  <c r="A333" i="34" s="1"/>
  <c r="A335" i="34" s="1"/>
  <c r="A25" i="14"/>
  <c r="A64" i="35"/>
  <c r="A65" i="35" s="1"/>
  <c r="A191" i="41" l="1"/>
  <c r="A194" i="41" s="1"/>
  <c r="A196" i="41" s="1"/>
  <c r="A197" i="41"/>
  <c r="A259" i="34"/>
  <c r="A265" i="34" s="1"/>
  <c r="A268" i="34" s="1"/>
  <c r="A270" i="34" s="1"/>
  <c r="A272" i="34" s="1"/>
  <c r="A275" i="34"/>
  <c r="A445" i="34"/>
  <c r="A447" i="34" s="1"/>
  <c r="A144" i="35"/>
  <c r="A21" i="35"/>
  <c r="A23" i="35" s="1"/>
  <c r="A66" i="35"/>
  <c r="A67" i="35" s="1"/>
  <c r="A27" i="14"/>
  <c r="A68" i="35" l="1"/>
  <c r="A69" i="35" s="1"/>
  <c r="A449" i="34"/>
  <c r="A451" i="34" s="1"/>
  <c r="A453" i="34" s="1"/>
  <c r="A455" i="34" s="1"/>
  <c r="A145" i="35"/>
  <c r="A183" i="35"/>
  <c r="A184" i="35"/>
  <c r="A29" i="14"/>
  <c r="A25" i="35"/>
  <c r="A286" i="34"/>
  <c r="A31" i="35"/>
  <c r="A70" i="35" l="1"/>
  <c r="A71" i="35"/>
  <c r="A185" i="35"/>
  <c r="A146" i="35"/>
  <c r="A186" i="35"/>
  <c r="A187" i="35" s="1"/>
  <c r="A225" i="35"/>
  <c r="A234" i="35"/>
  <c r="A31" i="14"/>
  <c r="A33" i="35"/>
  <c r="A72" i="35"/>
  <c r="A73" i="35" s="1"/>
  <c r="A147" i="35" l="1"/>
  <c r="A35" i="35"/>
  <c r="A37" i="35" s="1"/>
  <c r="A39" i="35" s="1"/>
  <c r="A41" i="35" s="1"/>
  <c r="A43" i="35" s="1"/>
  <c r="A45" i="35" s="1"/>
  <c r="A47" i="35" s="1"/>
  <c r="A49" i="35" s="1"/>
  <c r="A51" i="35" s="1"/>
  <c r="A53" i="35" s="1"/>
  <c r="A188" i="35"/>
  <c r="A189" i="35" s="1"/>
  <c r="A37" i="14"/>
  <c r="A255" i="35"/>
  <c r="A74" i="35"/>
  <c r="A263" i="35" l="1"/>
  <c r="A266" i="35" s="1"/>
  <c r="A275" i="35" s="1"/>
  <c r="A190" i="35"/>
  <c r="A39" i="14"/>
  <c r="A75" i="35"/>
  <c r="A290" i="35"/>
  <c r="A148" i="35"/>
  <c r="A6" i="36" l="1"/>
  <c r="A29" i="36"/>
  <c r="A149" i="35"/>
  <c r="A292" i="35"/>
  <c r="A150" i="35"/>
  <c r="A151" i="35" s="1"/>
  <c r="A152" i="35" s="1"/>
  <c r="A191" i="35"/>
  <c r="A192" i="35" s="1"/>
  <c r="A76" i="35"/>
  <c r="A41" i="14"/>
  <c r="A193" i="35" l="1"/>
  <c r="A35" i="36"/>
  <c r="A37" i="36" s="1"/>
  <c r="A155" i="35"/>
  <c r="A156" i="35" s="1"/>
  <c r="A157" i="35" s="1"/>
  <c r="A158" i="35" s="1"/>
  <c r="A159" i="35" s="1"/>
  <c r="A167" i="35" s="1"/>
  <c r="A168" i="35" s="1"/>
  <c r="A169" i="35" s="1"/>
  <c r="A170" i="35" s="1"/>
  <c r="A171" i="35" s="1"/>
  <c r="A172" i="35" s="1"/>
  <c r="A43" i="14"/>
  <c r="A77" i="35"/>
  <c r="A78" i="35" s="1"/>
  <c r="A79" i="35" s="1"/>
  <c r="A80" i="35" s="1"/>
  <c r="A81" i="35"/>
  <c r="A82" i="35" s="1"/>
  <c r="A83" i="35" s="1"/>
  <c r="A84" i="35" s="1"/>
  <c r="A85" i="35" s="1"/>
  <c r="A86" i="35" s="1"/>
  <c r="A87" i="35" s="1"/>
  <c r="A88" i="35" s="1"/>
  <c r="A89" i="35" s="1"/>
  <c r="A90" i="35" s="1"/>
  <c r="A95" i="35" s="1"/>
  <c r="A96" i="35" s="1"/>
  <c r="A97" i="35" s="1"/>
  <c r="A98" i="35" s="1"/>
  <c r="A151" i="36"/>
  <c r="A294" i="35"/>
  <c r="A194" i="35"/>
  <c r="A39" i="36" l="1"/>
  <c r="A41" i="36"/>
  <c r="A43" i="36" s="1"/>
  <c r="A47" i="36" s="1"/>
  <c r="A154" i="36"/>
  <c r="A195" i="35"/>
  <c r="A196" i="35" s="1"/>
  <c r="A197" i="35" s="1"/>
  <c r="A198" i="35" s="1"/>
  <c r="A199" i="35" s="1"/>
  <c r="A203" i="35" s="1"/>
  <c r="A210" i="35" s="1"/>
  <c r="A211" i="35" s="1"/>
  <c r="A212" i="35" s="1"/>
  <c r="A213" i="35" s="1"/>
  <c r="A214" i="35" s="1"/>
  <c r="A215" i="35" s="1"/>
  <c r="A104" i="35"/>
  <c r="A103" i="35"/>
  <c r="A105" i="35" s="1"/>
  <c r="A106" i="35" s="1"/>
  <c r="A107" i="35" s="1"/>
  <c r="A111" i="35" s="1"/>
  <c r="A112" i="35" s="1"/>
  <c r="A113" i="35" s="1"/>
  <c r="A117" i="35" s="1"/>
  <c r="A118" i="35" s="1"/>
  <c r="A119" i="35" s="1"/>
  <c r="A120" i="35" s="1"/>
  <c r="A121" i="35" s="1"/>
  <c r="A122" i="35" s="1"/>
  <c r="A125" i="35" s="1"/>
  <c r="A126" i="35" s="1"/>
  <c r="A127" i="35" s="1"/>
  <c r="A128" i="35" s="1"/>
  <c r="A197" i="36"/>
  <c r="A296" i="35"/>
  <c r="A45" i="14"/>
  <c r="A200" i="36" l="1"/>
  <c r="A203" i="36" s="1"/>
  <c r="A49" i="36"/>
  <c r="A47" i="14"/>
  <c r="A298" i="35"/>
  <c r="A53" i="36"/>
  <c r="A63" i="36" s="1"/>
  <c r="A157" i="36"/>
  <c r="A7" i="37"/>
  <c r="A13" i="37" s="1"/>
  <c r="A206" i="36" l="1"/>
  <c r="A209" i="36" s="1"/>
  <c r="A212" i="36" s="1"/>
  <c r="A215" i="36" s="1"/>
  <c r="A17" i="37"/>
  <c r="A158" i="36"/>
  <c r="A102" i="37"/>
  <c r="A103" i="37" s="1"/>
  <c r="A73" i="36"/>
  <c r="A49" i="14"/>
  <c r="A300" i="35"/>
  <c r="A302" i="35" s="1"/>
  <c r="A309" i="35" s="1"/>
  <c r="A311" i="35" s="1"/>
  <c r="A320" i="35" s="1"/>
  <c r="A322" i="35" s="1"/>
  <c r="A324" i="35" s="1"/>
  <c r="A326" i="35" s="1"/>
  <c r="A328" i="35" s="1"/>
  <c r="A19" i="37"/>
  <c r="A21" i="37" s="1"/>
  <c r="A82" i="36"/>
  <c r="A89" i="36" s="1"/>
  <c r="A92" i="36" l="1"/>
  <c r="A97" i="36" s="1"/>
  <c r="A100" i="36" s="1"/>
  <c r="A102" i="36" s="1"/>
  <c r="A104" i="36" s="1"/>
  <c r="A106" i="36" s="1"/>
  <c r="A110" i="36" s="1"/>
  <c r="A131" i="37"/>
  <c r="A159" i="36"/>
  <c r="A23" i="37"/>
  <c r="A104" i="37"/>
  <c r="A105" i="37" s="1"/>
  <c r="A51" i="14"/>
  <c r="A218" i="36"/>
  <c r="A221" i="36" s="1"/>
  <c r="A121" i="36" l="1"/>
  <c r="A112" i="36"/>
  <c r="A116" i="36" s="1"/>
  <c r="A118" i="36" s="1"/>
  <c r="A224" i="36"/>
  <c r="A227" i="36" s="1"/>
  <c r="A230" i="36" s="1"/>
  <c r="A37" i="37"/>
  <c r="A106" i="37"/>
  <c r="A160" i="36"/>
  <c r="A57" i="14"/>
  <c r="A39" i="37"/>
  <c r="A41" i="37"/>
  <c r="A132" i="37"/>
  <c r="A167" i="37"/>
  <c r="A168" i="37"/>
  <c r="A133" i="37" l="1"/>
  <c r="A134" i="37"/>
  <c r="A161" i="36"/>
  <c r="A169" i="37"/>
  <c r="A107" i="37"/>
  <c r="A59" i="14"/>
  <c r="A129" i="36"/>
  <c r="A170" i="37"/>
  <c r="A201" i="37"/>
  <c r="A205" i="37"/>
  <c r="A216" i="37" s="1"/>
  <c r="A223" i="37" s="1"/>
  <c r="A43" i="37"/>
  <c r="A224" i="37" l="1"/>
  <c r="A225" i="37"/>
  <c r="A164" i="36"/>
  <c r="A167" i="36" s="1"/>
  <c r="A108" i="37"/>
  <c r="A109" i="37" s="1"/>
  <c r="A61" i="14"/>
  <c r="A135" i="37"/>
  <c r="A6" i="32"/>
  <c r="A45" i="37"/>
  <c r="A49" i="37" s="1"/>
  <c r="A171" i="37"/>
  <c r="A138" i="37"/>
  <c r="A47" i="37"/>
  <c r="A226" i="37"/>
  <c r="A249" i="37" s="1"/>
  <c r="A170" i="36"/>
  <c r="A173" i="36" s="1"/>
  <c r="A176" i="36" s="1"/>
  <c r="A179" i="36" s="1"/>
  <c r="A182" i="36" s="1"/>
  <c r="A185" i="36" s="1"/>
  <c r="A187" i="36" s="1"/>
  <c r="A188" i="36" s="1"/>
  <c r="A110" i="37" l="1"/>
  <c r="A111" i="37" s="1"/>
  <c r="A112" i="37" s="1"/>
  <c r="A117" i="37" s="1"/>
  <c r="A118" i="37" s="1"/>
  <c r="A119" i="37" s="1"/>
  <c r="A120" i="37" s="1"/>
  <c r="A174" i="32"/>
  <c r="A177" i="32" s="1"/>
  <c r="A172" i="37"/>
  <c r="A63" i="14"/>
  <c r="A32" i="32"/>
  <c r="A139" i="37"/>
  <c r="A51" i="37"/>
  <c r="A53" i="37" s="1"/>
  <c r="A55" i="37" s="1"/>
  <c r="A65" i="14" l="1"/>
  <c r="A227" i="32"/>
  <c r="A230" i="32" s="1"/>
  <c r="A57" i="37"/>
  <c r="A59" i="37" s="1"/>
  <c r="A61" i="37" s="1"/>
  <c r="A63" i="37" s="1"/>
  <c r="A65" i="37" s="1"/>
  <c r="A67" i="37" s="1"/>
  <c r="A69" i="37" s="1"/>
  <c r="A71" i="37" s="1"/>
  <c r="A73" i="37" s="1"/>
  <c r="A75" i="37" s="1"/>
  <c r="A77" i="37" s="1"/>
  <c r="A79" i="37" s="1"/>
  <c r="A81" i="37" s="1"/>
  <c r="A83" i="37" s="1"/>
  <c r="A85" i="37" s="1"/>
  <c r="A87" i="37" s="1"/>
  <c r="A89" i="37" s="1"/>
  <c r="A91" i="37" s="1"/>
  <c r="A176" i="37"/>
  <c r="A48" i="32"/>
  <c r="A180" i="32"/>
  <c r="A140" i="37"/>
  <c r="A141" i="37" l="1"/>
  <c r="A142" i="37" s="1"/>
  <c r="A150" i="37" s="1"/>
  <c r="A151" i="37" s="1"/>
  <c r="A152" i="37"/>
  <c r="A153" i="37" s="1"/>
  <c r="A154" i="37" s="1"/>
  <c r="A7" i="33"/>
  <c r="A12" i="33"/>
  <c r="A14" i="33"/>
  <c r="A67" i="14"/>
  <c r="A181" i="32"/>
  <c r="A182" i="32" s="1"/>
  <c r="A233" i="32"/>
  <c r="A54" i="32"/>
  <c r="A56" i="32"/>
  <c r="A60" i="32"/>
  <c r="A62" i="32" s="1"/>
  <c r="A183" i="37"/>
  <c r="A184" i="37" s="1"/>
  <c r="A18" i="33" l="1"/>
  <c r="A20" i="33" s="1"/>
  <c r="A22" i="33" s="1"/>
  <c r="A64" i="32"/>
  <c r="A66" i="32" s="1"/>
  <c r="A155" i="37"/>
  <c r="A65" i="33"/>
  <c r="A66" i="33"/>
  <c r="A69" i="14"/>
  <c r="A185" i="37"/>
  <c r="A186" i="37" s="1"/>
  <c r="A187" i="37" s="1"/>
  <c r="A188" i="37" s="1"/>
  <c r="A183" i="32"/>
  <c r="A236" i="32"/>
  <c r="A239" i="32" s="1"/>
  <c r="A70" i="32" l="1"/>
  <c r="A72" i="32" s="1"/>
  <c r="A76" i="32" s="1"/>
  <c r="A88" i="32" s="1"/>
  <c r="A97" i="32" s="1"/>
  <c r="A96" i="33"/>
  <c r="A71" i="14"/>
  <c r="A242" i="32"/>
  <c r="A24" i="33"/>
  <c r="A67" i="33"/>
  <c r="A184" i="32"/>
  <c r="A68" i="33" l="1"/>
  <c r="A69" i="33" s="1"/>
  <c r="A106" i="32"/>
  <c r="A112" i="32" s="1"/>
  <c r="A115" i="32" s="1"/>
  <c r="A120" i="32" s="1"/>
  <c r="A124" i="32" s="1"/>
  <c r="A126" i="32" s="1"/>
  <c r="A130" i="32" s="1"/>
  <c r="A132" i="32" s="1"/>
  <c r="A137" i="32" s="1"/>
  <c r="A139" i="32" s="1"/>
  <c r="A141" i="32" s="1"/>
  <c r="A143" i="32" s="1"/>
  <c r="A152" i="32" s="1"/>
  <c r="A97" i="33"/>
  <c r="A129" i="33"/>
  <c r="A130" i="33" s="1"/>
  <c r="A98" i="33"/>
  <c r="A185" i="32"/>
  <c r="A26" i="33"/>
  <c r="A28" i="33" s="1"/>
  <c r="A77" i="14"/>
  <c r="A245" i="32"/>
  <c r="A248" i="32" s="1"/>
  <c r="A70" i="33" l="1"/>
  <c r="A71" i="33" s="1"/>
  <c r="A72" i="33"/>
  <c r="A251" i="32"/>
  <c r="A131" i="33"/>
  <c r="A79" i="14"/>
  <c r="A163" i="33"/>
  <c r="A168" i="33" s="1"/>
  <c r="A186" i="32"/>
  <c r="A187" i="32" s="1"/>
  <c r="A188" i="32" s="1"/>
  <c r="A191" i="32" s="1"/>
  <c r="A194" i="32" s="1"/>
  <c r="A197" i="32" s="1"/>
  <c r="A200" i="32" s="1"/>
  <c r="A203" i="32" s="1"/>
  <c r="A206" i="32" s="1"/>
  <c r="A209" i="32" s="1"/>
  <c r="A212" i="32" s="1"/>
  <c r="A215" i="32" s="1"/>
  <c r="A217" i="32" s="1"/>
  <c r="A218" i="32" s="1"/>
  <c r="A254" i="32"/>
  <c r="A132" i="33"/>
  <c r="A30" i="33"/>
  <c r="A32" i="33" s="1"/>
  <c r="A73" i="33"/>
  <c r="A99" i="33"/>
  <c r="A257" i="32"/>
  <c r="A260" i="32" s="1"/>
  <c r="A263" i="32" s="1"/>
  <c r="A266" i="32" s="1"/>
  <c r="A81" i="14" l="1"/>
  <c r="A34" i="33"/>
  <c r="A36" i="33" s="1"/>
  <c r="A38" i="33" s="1"/>
  <c r="A40" i="33" s="1"/>
  <c r="A42" i="33" s="1"/>
  <c r="A44" i="33" s="1"/>
  <c r="A46" i="33" s="1"/>
  <c r="A48" i="33" s="1"/>
  <c r="A50" i="33" s="1"/>
  <c r="A52" i="33" s="1"/>
  <c r="A54" i="33" s="1"/>
  <c r="A180" i="33"/>
  <c r="A188" i="33" s="1"/>
  <c r="A133" i="33"/>
  <c r="A7" i="39"/>
  <c r="A100" i="33"/>
  <c r="A134" i="33"/>
  <c r="A74" i="33"/>
  <c r="A83" i="14" l="1"/>
  <c r="A160" i="39"/>
  <c r="A163" i="39" s="1"/>
  <c r="A166" i="39" s="1"/>
  <c r="A29" i="39"/>
  <c r="A75" i="33"/>
  <c r="A76" i="33" s="1"/>
  <c r="A81" i="33" s="1"/>
  <c r="A82" i="33" s="1"/>
  <c r="A83" i="33" s="1"/>
  <c r="A84" i="33" s="1"/>
  <c r="A187" i="33"/>
  <c r="A189" i="33" s="1"/>
  <c r="A103" i="33"/>
  <c r="A104" i="33" s="1"/>
  <c r="A138" i="33"/>
  <c r="A145" i="33" s="1"/>
  <c r="A105" i="33" l="1"/>
  <c r="A113" i="33" s="1"/>
  <c r="A114" i="33" s="1"/>
  <c r="A115" i="33" s="1"/>
  <c r="A116" i="33" s="1"/>
  <c r="A117" i="33" s="1"/>
  <c r="A118" i="33" s="1"/>
  <c r="A35" i="39"/>
  <c r="A146" i="33"/>
  <c r="A147" i="33" s="1"/>
  <c r="A148" i="33" s="1"/>
  <c r="A149" i="33" s="1"/>
  <c r="A150" i="33" s="1"/>
  <c r="A167" i="39"/>
  <c r="A203" i="39"/>
  <c r="A209" i="39" s="1"/>
  <c r="A206" i="39"/>
  <c r="A85" i="14"/>
  <c r="A190" i="33"/>
  <c r="A213" i="33" s="1"/>
  <c r="A7" i="38" l="1"/>
  <c r="A168" i="39"/>
  <c r="A37" i="39"/>
  <c r="A212" i="39"/>
  <c r="A215" i="39" s="1"/>
  <c r="A87" i="14"/>
  <c r="A13" i="38" l="1"/>
  <c r="A15" i="38" s="1"/>
  <c r="A89" i="14"/>
  <c r="A92" i="38"/>
  <c r="A39" i="39"/>
  <c r="A169" i="39"/>
  <c r="A218" i="39"/>
  <c r="A221" i="39" l="1"/>
  <c r="A224" i="39" s="1"/>
  <c r="A227" i="39" s="1"/>
  <c r="A230" i="39" s="1"/>
  <c r="A91" i="14"/>
  <c r="A93" i="38"/>
  <c r="A170" i="39"/>
  <c r="A171" i="39"/>
  <c r="A172" i="39"/>
  <c r="A173" i="39" s="1"/>
  <c r="A19" i="38"/>
  <c r="A41" i="39"/>
  <c r="A123" i="38"/>
  <c r="A233" i="39" l="1"/>
  <c r="A21" i="38"/>
  <c r="A235" i="39"/>
  <c r="A238" i="39" s="1"/>
  <c r="A124" i="38"/>
  <c r="A125" i="38" s="1"/>
  <c r="A159" i="38"/>
  <c r="A160" i="38"/>
  <c r="A161" i="38" s="1"/>
  <c r="A97" i="14"/>
  <c r="A99" i="14" s="1"/>
  <c r="A101" i="14" s="1"/>
  <c r="A103" i="14" s="1"/>
  <c r="A43" i="39"/>
  <c r="A47" i="39" s="1"/>
  <c r="A49" i="39" s="1"/>
  <c r="A53" i="39" s="1"/>
  <c r="A63" i="39" s="1"/>
  <c r="A74" i="39" s="1"/>
  <c r="A83" i="39" s="1"/>
  <c r="A90" i="39" s="1"/>
  <c r="A93" i="39" s="1"/>
  <c r="A98" i="39" s="1"/>
  <c r="A102" i="39" s="1"/>
  <c r="A104" i="39" s="1"/>
  <c r="A106" i="39" s="1"/>
  <c r="A108" i="39" s="1"/>
  <c r="A112" i="39" s="1"/>
  <c r="A176" i="39"/>
  <c r="A179" i="39" s="1"/>
  <c r="A182" i="39" s="1"/>
  <c r="A185" i="39" s="1"/>
  <c r="A188" i="39" s="1"/>
  <c r="A191" i="39" s="1"/>
  <c r="A193" i="39" s="1"/>
  <c r="A194" i="39" s="1"/>
  <c r="A94" i="38"/>
  <c r="A95" i="38" l="1"/>
  <c r="A162" i="38"/>
  <c r="A130" i="39"/>
  <c r="A114" i="39"/>
  <c r="A120" i="39" s="1"/>
  <c r="A123" i="39" s="1"/>
  <c r="A125" i="39" s="1"/>
  <c r="A127" i="39" s="1"/>
  <c r="A166" i="38"/>
  <c r="A191" i="38"/>
  <c r="A126" i="38"/>
  <c r="A105" i="14"/>
  <c r="A23" i="38"/>
  <c r="A25" i="38" s="1"/>
  <c r="A127" i="38"/>
  <c r="A96" i="38" l="1"/>
  <c r="A138" i="39"/>
  <c r="A173" i="38"/>
  <c r="A130" i="38"/>
  <c r="A39" i="38"/>
  <c r="A196" i="38"/>
  <c r="A7" i="40"/>
  <c r="A107" i="14"/>
  <c r="A97" i="38" l="1"/>
  <c r="A131" i="38"/>
  <c r="A132" i="38" s="1"/>
  <c r="A98" i="38"/>
  <c r="A208" i="38"/>
  <c r="A215" i="38" s="1"/>
  <c r="A109" i="14"/>
  <c r="A63" i="40"/>
  <c r="A64" i="40" s="1"/>
  <c r="A12" i="40"/>
  <c r="A174" i="38"/>
  <c r="A175" i="38" s="1"/>
  <c r="A176" i="38" s="1"/>
  <c r="A177" i="38" s="1"/>
  <c r="A41" i="38"/>
  <c r="A43" i="38" s="1"/>
  <c r="A45" i="38" s="1"/>
  <c r="A47" i="38" s="1"/>
  <c r="A49" i="38" s="1"/>
  <c r="A51" i="38" s="1"/>
  <c r="A53" i="38" s="1"/>
  <c r="A55" i="38" s="1"/>
  <c r="A99" i="38" l="1"/>
  <c r="A100" i="38" s="1"/>
  <c r="A57" i="38"/>
  <c r="A59" i="38" s="1"/>
  <c r="A61" i="38" s="1"/>
  <c r="A63" i="38" s="1"/>
  <c r="A65" i="38" s="1"/>
  <c r="A67" i="38" s="1"/>
  <c r="A69" i="38" s="1"/>
  <c r="A71" i="38" s="1"/>
  <c r="A73" i="38" s="1"/>
  <c r="A75" i="38" s="1"/>
  <c r="A77" i="38" s="1"/>
  <c r="A79" i="38" s="1"/>
  <c r="A81" i="38" s="1"/>
  <c r="A133" i="38"/>
  <c r="A134" i="38" s="1"/>
  <c r="A16" i="40"/>
  <c r="A111" i="14"/>
  <c r="A142" i="38"/>
  <c r="A143" i="38" s="1"/>
  <c r="A144" i="38" s="1"/>
  <c r="A145" i="38" s="1"/>
  <c r="A146" i="38" s="1"/>
  <c r="A147" i="38" s="1"/>
  <c r="A216" i="38"/>
  <c r="A218" i="38" s="1"/>
  <c r="A65" i="40"/>
  <c r="A66" i="40" s="1"/>
  <c r="A92" i="40"/>
  <c r="A178" i="38"/>
  <c r="A18" i="40"/>
  <c r="A20" i="40"/>
  <c r="A217" i="38"/>
  <c r="A241" i="38" s="1"/>
  <c r="A101" i="38" l="1"/>
  <c r="A102" i="38" s="1"/>
  <c r="A103" i="38" s="1"/>
  <c r="A108" i="38" s="1"/>
  <c r="A109" i="38" s="1"/>
  <c r="A110" i="38" s="1"/>
  <c r="A127" i="40"/>
  <c r="A128" i="40"/>
  <c r="A93" i="40"/>
  <c r="A22" i="40"/>
  <c r="A94" i="40"/>
  <c r="A158" i="40"/>
  <c r="A67" i="40"/>
  <c r="A111" i="38" l="1"/>
  <c r="A163" i="40"/>
  <c r="A68" i="40"/>
  <c r="A69" i="40"/>
  <c r="A24" i="40"/>
  <c r="A26" i="40" s="1"/>
  <c r="A129" i="40"/>
  <c r="A133" i="40" s="1"/>
  <c r="A95" i="40"/>
  <c r="A98" i="40" s="1"/>
  <c r="A175" i="40" l="1"/>
  <c r="A182" i="40" s="1"/>
  <c r="A140" i="40"/>
  <c r="A141" i="40" s="1"/>
  <c r="A71" i="40"/>
  <c r="A72" i="40" s="1"/>
  <c r="A99" i="40"/>
  <c r="A28" i="40"/>
  <c r="A30" i="40" s="1"/>
  <c r="A32" i="40" s="1"/>
  <c r="A34" i="40" s="1"/>
  <c r="A36" i="40" s="1"/>
  <c r="A38" i="40" s="1"/>
  <c r="A40" i="40" s="1"/>
  <c r="A42" i="40" s="1"/>
  <c r="A44" i="40" s="1"/>
  <c r="A46" i="40" s="1"/>
  <c r="A48" i="40" s="1"/>
  <c r="A70" i="40"/>
  <c r="A100" i="40"/>
  <c r="A101" i="40"/>
  <c r="A102" i="40" s="1"/>
  <c r="A184" i="40" l="1"/>
  <c r="A183" i="40"/>
  <c r="A185" i="40"/>
  <c r="A208" i="40" s="1"/>
  <c r="A50" i="40"/>
  <c r="A52" i="40" s="1"/>
  <c r="A142" i="40"/>
  <c r="A143" i="40"/>
  <c r="A144" i="40"/>
  <c r="A73" i="40"/>
  <c r="A78" i="40" s="1"/>
  <c r="A79" i="40" s="1"/>
  <c r="A110" i="40"/>
  <c r="A111" i="40"/>
  <c r="A112" i="40" s="1"/>
  <c r="A145" i="40" l="1"/>
  <c r="A113" i="40"/>
  <c r="A114" i="40" s="1"/>
  <c r="A115" i="40" s="1"/>
  <c r="A80" i="40"/>
  <c r="A81" i="40" s="1"/>
</calcChain>
</file>

<file path=xl/sharedStrings.xml><?xml version="1.0" encoding="utf-8"?>
<sst xmlns="http://schemas.openxmlformats.org/spreadsheetml/2006/main" count="4482" uniqueCount="860">
  <si>
    <t>PROJEKTANTSKI POPIS MATERIALA IN DEL</t>
  </si>
  <si>
    <t>ZA ELEKTRIČNE INŠTALACIJE IN OPREMO</t>
  </si>
  <si>
    <t>INVESTITOR:</t>
  </si>
  <si>
    <t>OBJEKT:</t>
  </si>
  <si>
    <t>Poz.</t>
  </si>
  <si>
    <t>Opis opreme</t>
  </si>
  <si>
    <t>Kol.</t>
  </si>
  <si>
    <t>EM</t>
  </si>
  <si>
    <t>€/EM</t>
  </si>
  <si>
    <t>€ skupaj</t>
  </si>
  <si>
    <t>kpl</t>
  </si>
  <si>
    <t>-</t>
  </si>
  <si>
    <t>m</t>
  </si>
  <si>
    <t>(dobava in montaža)</t>
  </si>
  <si>
    <t xml:space="preserve"> -</t>
  </si>
  <si>
    <t>kos</t>
  </si>
  <si>
    <t>Ves drobni in montažni material, doze, manjša nepredvidena dela, priklop,  ter stroški transporta morajo biti že zajeti v ceni materiala.</t>
  </si>
  <si>
    <t>Naročnik si pridržuje pravico, da določenih del po svojem izboru ne izvede !</t>
  </si>
  <si>
    <t>Izvajalec je dolžan izvesti vsa dela, ki so prikazana bodisi s popisno postavko, risbo ali tekstualnim delom.</t>
  </si>
  <si>
    <t>Izvajalec na zahtevo investitorja, projektanta ali nadzora dostavi na vpogled vzorce predvidenih elementov pred vgradnjo v potrditev</t>
  </si>
  <si>
    <t>Svetila</t>
  </si>
  <si>
    <t xml:space="preserve"> - </t>
  </si>
  <si>
    <t>B</t>
  </si>
  <si>
    <t>A</t>
  </si>
  <si>
    <t xml:space="preserve"> m</t>
  </si>
  <si>
    <t>OPOMBA:</t>
  </si>
  <si>
    <t>V ceni svetilk mora biti zajet ves montažni in pritrdilni material</t>
  </si>
  <si>
    <t>Vsa svetila morajo imeti enako barvo vgrajenih LED svetlobnih virov</t>
  </si>
  <si>
    <t>Vse svetilke morajo biti s 5-letno garancijo proizvajalca (potrjeno 5-letno garancijsko izjavo je potrebno priložiti v DZO)</t>
  </si>
  <si>
    <t>Vse svetilke morajo imeti CE in ENEC certifikat</t>
  </si>
  <si>
    <t>KOS</t>
  </si>
  <si>
    <t>Skupaj el. inštalacije in oprema brez DDV:</t>
  </si>
  <si>
    <t>DDV:</t>
  </si>
  <si>
    <t>kom</t>
  </si>
  <si>
    <t>skupaj videonadzorni sistem:</t>
  </si>
  <si>
    <t>skupaj IP video domofonski sistem:</t>
  </si>
  <si>
    <t>Galvansko cinkana (22µm Zn) perforirane kabelske police, kot npr. Eho, komplet z pokrovom, nosilci in vezno-spojnim materialom:</t>
  </si>
  <si>
    <t>KK-300/50 mm</t>
  </si>
  <si>
    <t>KK-200/50 mm</t>
  </si>
  <si>
    <t>KK-100/50 mm</t>
  </si>
  <si>
    <t>KK-050/50 mm</t>
  </si>
  <si>
    <t>Razni manjši preboji  Φ20 mm za prehode kablov skozi stene ali ploščo.</t>
  </si>
  <si>
    <t>Prostostoječa komunikacijska omara</t>
  </si>
  <si>
    <t>steklena vrata s ključavnico spredaj</t>
  </si>
  <si>
    <t>kovinska vrata s ključavnico iz pocinkane in barvane pločevine zadaj in ob obeh straneh z perforacijo za hlajenje,</t>
  </si>
  <si>
    <t>hitro snemljive stranske stranice s ključavnico iz pocinkane in barvane pločevine z perforacijo za hlajenje,</t>
  </si>
  <si>
    <t xml:space="preserve">odprtine za vgradnjo hladilnih ventilatorskih enot </t>
  </si>
  <si>
    <t>vertikalni organizatorji kablov</t>
  </si>
  <si>
    <t>nosilnost 400 kg opreme</t>
  </si>
  <si>
    <t>avtomatski sistem ozemljitve vgrajene opreme.</t>
  </si>
  <si>
    <t>ozemljitvena zbiralka</t>
  </si>
  <si>
    <t>nastavljive noge (4 kom)</t>
  </si>
  <si>
    <t>montažni kit</t>
  </si>
  <si>
    <t>set objemk za urejanje kablov v omari</t>
  </si>
  <si>
    <t>Urejevalnik kablov, 1HU, s pokrovom</t>
  </si>
  <si>
    <t>Fiksna polica za komunikacijsko omaro, obremenitev do 80 kg</t>
  </si>
  <si>
    <t>Izvlečna polica za komunikacijsko omaro, obremenitev do 80 kg</t>
  </si>
  <si>
    <t>Hladilna enota z dvema ventilatorjema in termostatom, komplet z priključnim kablom</t>
  </si>
  <si>
    <t>Razdelilec 7×230 V, 1HU z energetsko prenapetostno zaščito skupine D</t>
  </si>
  <si>
    <t>Ozemljitvena letev za komunikacijsko omaro</t>
  </si>
  <si>
    <t>Označevanje vseh elementov z trajnimi nalepkami.</t>
  </si>
  <si>
    <t>Meritev univerzalnega ožičenja po SIST/EN za, kategorijo 6 (kanal) in izdelava merilnih poročil.</t>
  </si>
  <si>
    <t>Meritev optične povezave (dvostranska meritev) in izdelava merilnih poročil.</t>
  </si>
  <si>
    <t>Nadometni instalacijski kanal NIK komplet z pokrovom, ter vsem montažnim drobnim materialom</t>
  </si>
  <si>
    <t>IP videodomofonski sistem</t>
  </si>
  <si>
    <t>Zaščitne podometne LSHF instalacijske cevi fi 13,5-16, vključno z pritrdilnim in montažnim priborom</t>
  </si>
  <si>
    <t>Razni drobni potrošni ne specificiran material</t>
  </si>
  <si>
    <t>Šolanje uporabnika in predaja sistema naročniku</t>
  </si>
  <si>
    <t>Revizijska odprtina 20x20cm, montirana v knauf, za posluževanje javljalnikov požara v medstropovju</t>
  </si>
  <si>
    <t>dodatni adresibilni napajalnik 230/24VAC 150VA za napajanje magnetov</t>
  </si>
  <si>
    <t>SISTEM ZA AVTOMATSKO JAVLJANJE POŽARA KABELSKI RAZVOD</t>
  </si>
  <si>
    <t>Dobava in montaža instalacijskih cev fi 13-16 mm, p/o, LSHF</t>
  </si>
  <si>
    <t xml:space="preserve">Atestirana ognjeodporna masa za zatesnitev prebojev velikosti cca fi 100 med požarnimi sektorji in podsektorji, kot npr. Promat z odpornostjo EI  60, vključno s ploščicami za označitev preboja in  z izjavo oz. dokazilom o zanesljivosti. </t>
  </si>
  <si>
    <t>Podometna vtičnica HDMI, Highspeed, komplet z dozo, konektorji, okvirjem s protiprašnim pokrovčkom, komplet z konektorji in zaključevanjem kablov na konektorje</t>
  </si>
  <si>
    <t>Močnostne elektroinštalacije</t>
  </si>
  <si>
    <t>Pocinkane perforirane kabelske police, kot npr. Hermi Lenx, komplet z pokrovom, nosilci in vezno-spojnim materialom:</t>
  </si>
  <si>
    <t>KP-400/60 mm</t>
  </si>
  <si>
    <t>KP-300/60 mm</t>
  </si>
  <si>
    <t>KP-200/60 mm</t>
  </si>
  <si>
    <t>KP-100/60 mm</t>
  </si>
  <si>
    <t>KP-050/60 mm</t>
  </si>
  <si>
    <t>Kabelska lestev (vertikale), komplet s pritrdilnim materialom</t>
  </si>
  <si>
    <t>KL-200</t>
  </si>
  <si>
    <t>Dvoprekatni PVC parapetni kanal kot npr. TEM 65x130 mm, komplet z vsemi montažnimi in spojnimi elementi, vključno z dozami, pregradami…</t>
  </si>
  <si>
    <t>Zaščitne podometne LSHF instalacijske cevi, vključno z montažnim priborom:</t>
  </si>
  <si>
    <t>Zaščitne fleksibilne LSHF instalacijske cevi kot npr. euroflex, vključno z montažnim priborom:</t>
  </si>
  <si>
    <t>Kabli z odzivom na ogenj razreda B2ca s1d1a1:</t>
  </si>
  <si>
    <t>NHXMH-J 3x1,5 mm2</t>
  </si>
  <si>
    <t>NHXMH-J 4x1,5 mm2</t>
  </si>
  <si>
    <t>NHXMH-J 5x1,5 mm2</t>
  </si>
  <si>
    <t>NHXMH-J 3x2,5 mm2</t>
  </si>
  <si>
    <t>NHXMH-J 5x2,5 mm2</t>
  </si>
  <si>
    <t>NHXMH-J 5x4 mm2</t>
  </si>
  <si>
    <t>J-H(St)H 2x2x0,8 mm</t>
  </si>
  <si>
    <t>FTP cat.6a</t>
  </si>
  <si>
    <t xml:space="preserve">Kabliranje in priklopi strojnice ogrevanja/hlajenja ter ostalih z odzivom na ogenj razreda Cca s1d2a1 (znotraj strojnice) in kabli B2ca s1d1a1 (izven strojnice)
Elektrokomandna omara in vsa periferna oprema je vključena v strojnem projektu. Kabliranje se izvede po načrtu, ki ga izdela izbrani ponudnik strojne opreme: </t>
  </si>
  <si>
    <t>FTP cat.6</t>
  </si>
  <si>
    <t>LiHCH 3x0,75 mm²</t>
  </si>
  <si>
    <t>LiHCH 4x0,75 mm²</t>
  </si>
  <si>
    <t>priklop toplotne črpalke</t>
  </si>
  <si>
    <t>priklop elektro grelca</t>
  </si>
  <si>
    <t>priklop tropotnih mešalnih ventilov</t>
  </si>
  <si>
    <t>priklop temperaturnih tipal</t>
  </si>
  <si>
    <t>tesnjenje prehoda inštalacij do velikosti 400x200x150 mm</t>
  </si>
  <si>
    <t>tesnjenje prehoda inštalacij do velikosti 300x200x150 mm</t>
  </si>
  <si>
    <t>tesnjenje prehoda inštalacij do velikosti 200x150x100 mm</t>
  </si>
  <si>
    <t>tesnjenje prehoda inštalacij do velikosti 150x100x100 mm</t>
  </si>
  <si>
    <t>tesnjenje prehoda inštalacij do velikosti 100x100x100 mm</t>
  </si>
  <si>
    <t>Šuko vtičnice za vgradnjo v parapetni kanal Tem, IP40, z zaščitnim kontaktom, vključno z dozami in okvirji:</t>
  </si>
  <si>
    <t>Vtičnica 230V/16A, bela (mreža), trojna</t>
  </si>
  <si>
    <t>Šuko vtičnice, podometne, IP40, z zaščitnim kontaktom, kot npr. TEM tip Modul ali enakovredno,bel okvir, bele vtičnice, vključno z dozami:</t>
  </si>
  <si>
    <t>vtičnica 230V/16A - enojna</t>
  </si>
  <si>
    <t>vtičnica 230V/16A - dvojna</t>
  </si>
  <si>
    <t>vtičnica 230V/16A - trojna</t>
  </si>
  <si>
    <t>Vtičnice, podometne, IP44, z zaščitnim kontaktom, bele, vključno z dozami:</t>
  </si>
  <si>
    <t xml:space="preserve">Vtičnica euro+KS 2P 10A 250VAC 1M </t>
  </si>
  <si>
    <t>Stikalni program, podometen, IP40, kot npr. TEM tip Modul ali enakovredno, vključno z dozami:</t>
  </si>
  <si>
    <t>stikalo navadno</t>
  </si>
  <si>
    <t>tipkalo</t>
  </si>
  <si>
    <t>Nadometne doze, IP44, vključno s pokrovom (ocena):</t>
  </si>
  <si>
    <t>doza 80×80 mm</t>
  </si>
  <si>
    <t>doza 100x100 mm do 150×120 mm</t>
  </si>
  <si>
    <t>Revizijska odprtina 300x300mm z vratci, montirana v knauf, za posluževanje napajalnikov v medstropovju</t>
  </si>
  <si>
    <t>Ozemljitve:</t>
  </si>
  <si>
    <t>Zbiralka za glavno izenačenje potenciala, komplet z nadometnim ohišjem,  spojnim in pritrdilnim materialom materialom.</t>
  </si>
  <si>
    <t xml:space="preserve">Zbiralka za dodatno izenačenje potenciala za namestitev na kabelsko polico, komplet spojnim in pritrdilnim materialom materialom.
</t>
  </si>
  <si>
    <t xml:space="preserve">Zbiralka za dodatno izenačenje potenciala podometna, komplet spojnim in pritrdilnim materialom materialom.
</t>
  </si>
  <si>
    <t>Vodnik H07 V-K 6 mm², komplet s spojnim materialom.</t>
  </si>
  <si>
    <t>Vodnik H07 V-K 10, 16 mm², komplet s spojnim materialom.</t>
  </si>
  <si>
    <t>Vodnik H07 V-K 25, 35  mm², komplet s spojnim materialom.</t>
  </si>
  <si>
    <t xml:space="preserve">Ozemljitev kabelskih polic, omaric, strojnih naprav, cevovodov, kovinskih mas, ograj, podbojev, knauf kontrukcij, izvedena z flex žico 6 mm², zaključena z kabel čevljem in zobato podložko
</t>
  </si>
  <si>
    <t>razni spojni in pritrdilni material za izvedbo ozemljitev</t>
  </si>
  <si>
    <t>Pregledi, preskusi in meritve na NN električnih inštalacijah ter izdelava dokumentacije:</t>
  </si>
  <si>
    <t>Meritve nivoja osvetljenosti varnostne razsvetljave, funkcionalni preizkus in izdaja poročila s strani pooblaščenega preglednika.</t>
  </si>
  <si>
    <t>skupaj močnostne inštalacije:</t>
  </si>
  <si>
    <t xml:space="preserve">Razdelilnik  RG </t>
  </si>
  <si>
    <t>skupaj razdelilnik RG</t>
  </si>
  <si>
    <t>1p inštalacijski odklopnik C /10 A, 10 kA</t>
  </si>
  <si>
    <t>1p inštalacijski odklopnik C /16 A, 10 kA</t>
  </si>
  <si>
    <t>1p inštalacijski odklopnik C /6 A, 10 kA</t>
  </si>
  <si>
    <t>3p inštalacijski odklopnik C /16 A, 10 kA</t>
  </si>
  <si>
    <t>3p prenapetostni odvodnik kot npr. PROTEC C 20kA/pol, 320V</t>
  </si>
  <si>
    <t>modularni kontaktor, kot npr. Schrack BZ326475 230V</t>
  </si>
  <si>
    <t>Tipka za zasilni izklop 0-1</t>
  </si>
  <si>
    <t>uvodnice, Cu zbiralnice N in PE, ločena dodatna Cu zbiralnica za DIP, vrstne sponke kpl z nosilno letvijo in zaključnimi elementi</t>
  </si>
  <si>
    <t>napisne ploščice in oznake, drobni in vezni instalacijski material (PVC instalacijski kanali, vezne žice, ožičenje, kabel čevlji in tulci, vijačni material)</t>
  </si>
  <si>
    <t>1p inštalacijski odklopnik C /4 A, 10 kA</t>
  </si>
  <si>
    <t>3p inštalacijski odklopnik C /20 A, 10 kA</t>
  </si>
  <si>
    <t xml:space="preserve">Dobava in montaža lovilne palice LOP4,0 (Al) višine h=4,0m z distančnim in ustreznim pritrdilnim elementom. 
Proizvajalec HERMI ali enakovredno
</t>
  </si>
  <si>
    <t>Dobava in montaža strešnega nosilnega elementa SON17A za pritrjevanje strelovodnega vodnika AH1 Al fi 8 mm na PVC kritino, komplet z pritrditvenim trakom in varjenjem na kritino 
Proizvajalec HERMI ali enakovredno</t>
  </si>
  <si>
    <t>Dobava in montaža strešnega nosilnega elementa SON04A za pritrjevanje strelovodnega vodnika AH1 Al fi 8 mm na atiko
Proizvajalec HERMI ali enakovredno</t>
  </si>
  <si>
    <t>Dobava in montaža zidnega nosilnega elementa ZON03 DIREKT za pritrjevanje  okroglega strelovodnega vodnika AH1 Al fi 8mm na trde stene - izvedba podometnih odvodov. Proizvajalec HERMI ali enakovredno</t>
  </si>
  <si>
    <t>Dobava in montaža merilne sponke KON02  za izdelavo merilnega spoja med strelovodnim vodnikom AH1 in ozemljilnim trakom. Proizvajalec HERMI ali enakovredno</t>
  </si>
  <si>
    <t>Dobava in montaža sponke KON04 A iz nerjavečega jekla za medsebojno spajanje okroglih strelovodnih vodnikov. Proizvajalec HERMI ali enakovredno</t>
  </si>
  <si>
    <t>Dobava in montaža sponke KON07 iz nerjavečega jekla za povezovanje okroglega strelovodnega vodnika na lovilne palice. Proizvajalec HERMI ali enakovredno</t>
  </si>
  <si>
    <t>Dobava in montaža oznak merilnih mest MŠ. Proizvajalec HERMI ali enakovredno</t>
  </si>
  <si>
    <t>Dobava in montaža strelovodnega vodnika AH1 Al fi 8mm. Proizvajalec HERMI ali enakovredno</t>
  </si>
  <si>
    <t>Dobava in montaža sponke KON01 iz nerjavečega jekla za izvedbo spojev med ploščatim strelovodnim vodniki. Proizvajalec HERMI ali enakovredno</t>
  </si>
  <si>
    <t>Dobava in montaža sponke KON09 iz jekla za izvedbo spojev med ploščatimi strelovodnimi vodniki ter armaturo temeljev. Proizvajalec HERMI ali enakovredno</t>
  </si>
  <si>
    <t>Meritve strelovodne napeljave z izdajo poročila in merilnih protokolov</t>
  </si>
  <si>
    <t>Vsa dobavljena svetila morajo izpolnjevati zahteve o zelenem javnem naročanju</t>
  </si>
  <si>
    <t>Splošna razsvetljava</t>
  </si>
  <si>
    <t>cev Φ13,5-16 mm</t>
  </si>
  <si>
    <t>cev Φ25-35 mm</t>
  </si>
  <si>
    <t>Dolbenje utorov  do 50x50 mm (ŠxG) za električne inštalacije po opečnih stenah</t>
  </si>
  <si>
    <t>Dodatna tipka za proženje ODT, VdS approved, siva (v pritličju)</t>
  </si>
  <si>
    <t>Izvedba kabelskega razvoda za povezavo zanke s kablom 1x2x0,8 mm J-H(St)H položen v cevi B2ca-s1, d1, a1</t>
  </si>
  <si>
    <t>Strelovod in ozemljitve</t>
  </si>
  <si>
    <t>skupaj Strelovod in ozemljitve:</t>
  </si>
  <si>
    <t>Izvedba kabelskega razvoda s kablom 2x2x0,8 J-H(St)H B2cas1d1a1 položen v cevi</t>
  </si>
  <si>
    <t>Kabel NXHMX-J 3x1,5 mm2 B2cas1d1a1</t>
  </si>
  <si>
    <t>Kabel FTP, cat.6A B2cas1d1a1</t>
  </si>
  <si>
    <t>Optični priključni kabel, MM, 50/125µm, OM4, 2xSC/2xSC,ST,MT 2m</t>
  </si>
  <si>
    <t>Ponudba v enotnih cenah materiala in del vsebuje naslednje</t>
  </si>
  <si>
    <t xml:space="preserve">Cena vsega materiala mora vsebovati dobavo in montažo ter stroške prevoza, razkladanja in skladiščenja na gradbišču, notranjega (horizontalnega in vertikalnega) transporta na gradbišču (ne glede na težo ali zahtevnost)				</t>
  </si>
  <si>
    <t>Vsa elektroinštalaterska dela se morajo izvajati po veljavnih tehničnih smernicah, predpisih in standardih.</t>
  </si>
  <si>
    <t>izvedbo vseh predpisanih meritev ter izdelavo zapisnikov;</t>
  </si>
  <si>
    <t>označitev vseh inštalacij in opreme v skladu s predpisi in morebitnimi dodatnimi zahtevami iz projektne dokumentacije  (označitev mora biti izvedena v trajni obliki);</t>
  </si>
  <si>
    <t>izvedbo zagona in poskusnega obratovanja inštalacij in opreme s šolanjem osebja za posluževanje in primopredajo investitorju ter izdelavo zapisnika;</t>
  </si>
  <si>
    <t>izdelavo navodil za uporabo in vzdrževanje inštalacij in opreme;</t>
  </si>
  <si>
    <t>izdelavo dokazila o zanesljivosti objekta v 2 (dveh) izvodih, združene v fasciklu z označenimi registri poglavij</t>
  </si>
  <si>
    <t>zaključna dela na gradbišču s strani ponudnika in njegovih podizvajalcev, z odvozom odvečnega materiala in odpadnega materiala na deponijo;</t>
  </si>
  <si>
    <t>čiščenje objekta  med gradnjo in po končani gradnji;</t>
  </si>
  <si>
    <t>zavarovanje ponudbenih del v gradnji, delavcev in materiala na gradbišču v času izvajanja del;</t>
  </si>
  <si>
    <t>manipulativne in režijske stroške, kot tudi stroške koordinacije, kar velja tudi za odpravo napak v garancijski dobi;</t>
  </si>
  <si>
    <t>Izdelava dokazila o zanesljivosti (DZO) in dokumentiranje sprememb med izvedbo za potrebe izdelave PID</t>
  </si>
  <si>
    <t>Vsi kabli Kabli B2cas1d1a1</t>
  </si>
  <si>
    <t>Demontaža sončne elektrarne</t>
  </si>
  <si>
    <t xml:space="preserve">OPREMA SPLOŠNEGA OZVOČENJA </t>
  </si>
  <si>
    <t>Naprava ozvočenja- dogradnja k obstoječi  napravi:</t>
  </si>
  <si>
    <t>Avdio jačevalnik  z vhodom  za priklop na obstoječo napravo  ozvočenja,480W/100V, vgradni, 2 HE</t>
  </si>
  <si>
    <t>Regulatorsko polje 6 x 120W/100V, vgradno 2 HE</t>
  </si>
  <si>
    <t>Avdio jačevalnik  z vhodom  za priklop na obstoječo napravo  ozvočenja,250W/100V, vgradni, 2 HE</t>
  </si>
  <si>
    <t xml:space="preserve">Internetni media predvajalnik, USB/mp-3 predvajalnik, vgradni 19" - dogradnja v obstoječo naprano  </t>
  </si>
  <si>
    <t>SPU1200  - napajalna enota  z  razdelilcem 230V, za 19" rack</t>
  </si>
  <si>
    <t>Dogradnja opreme, povezava v sistem</t>
  </si>
  <si>
    <t xml:space="preserve">Zvočniki in regulatorji </t>
  </si>
  <si>
    <t>Nadometna  zvočna omarica 6W/100V BC-010-SEA</t>
  </si>
  <si>
    <t>Vgradni  dvosistemski stropni zvočnik 6W/100V, beli, CENA506</t>
  </si>
  <si>
    <t>Lokalni regulator glasnosti  30W/100V- za dozo Fi 60 SNA1040T (SEA)</t>
  </si>
  <si>
    <t>Izdelava instalacije za opremo ozvočenja</t>
  </si>
  <si>
    <t>Vgradna  doza Fi 60  za regulatorje glaasnosti</t>
  </si>
  <si>
    <t>Montaža vgradnih zvočnikov , izdelava vgradne odprtine  v stropu</t>
  </si>
  <si>
    <t>Montaža Nadometnih zvočnikov</t>
  </si>
  <si>
    <t>Montaža regulatorjev</t>
  </si>
  <si>
    <t>Instalacijske cevi in kanali</t>
  </si>
  <si>
    <t>Drobni priključni in vezni material</t>
  </si>
  <si>
    <t>Dokumentacija</t>
  </si>
  <si>
    <t>Montaža-priklop  opreme na položeno instalacijo in montirane zvočnike in regulatorje, zagon, poučitev uporabnika</t>
  </si>
  <si>
    <t>( FG16OM16) 3 x 1,5 mm2 finožični  kabel za zvočnike , 
B2ca s1 d2 a1</t>
  </si>
  <si>
    <t>( FG16OM16)  2 x 1,5 mm2  kabel za zvočnike                           
B2ca s1 d2 a1</t>
  </si>
  <si>
    <t>Instalacijski materiali in dela</t>
  </si>
  <si>
    <t>Skupaj oprema ozvočenja  , brez DDV</t>
  </si>
  <si>
    <t>MULTIMEDIJSKA OPREMA UČILNIC</t>
  </si>
  <si>
    <t>Laserski  projektor za kratke razdalje, WXGA 1280 x 800, 4100Lumnov, komplet s konzolo za namestitev nad tablo , kot Epson  EB-760W</t>
  </si>
  <si>
    <t>MKA 50 SET /W  -  komplet aktivni in pasivni zvočnik 2 x 30W, beli, s stensko konzolo</t>
  </si>
  <si>
    <t xml:space="preserve">HDMI  10  m, Cca s1 d2 a1   </t>
  </si>
  <si>
    <t>USB - z ojačevalnikom do 20 m, Cca s1 d2 a1</t>
  </si>
  <si>
    <t>Tasker C118, LSZH, , Cca s1 d2 a1</t>
  </si>
  <si>
    <t xml:space="preserve">Priključki v parapetnem kanalu  </t>
  </si>
  <si>
    <t>Instalac. cev Fi 23 za povezavo med zvočniki</t>
  </si>
  <si>
    <t>Instalac. cev Fi 50 za povezavo od parapeta do projektorja</t>
  </si>
  <si>
    <t>vtičnica 230V/16A, P/O, za priklop dvočnikov</t>
  </si>
  <si>
    <t>Izvedba šibkotočne instalacije v predpripravljene cevi</t>
  </si>
  <si>
    <t>Konektiranje kablov</t>
  </si>
  <si>
    <t>Montaža  zvočnikov</t>
  </si>
  <si>
    <t>Montaža stenskih  zvočnikov</t>
  </si>
  <si>
    <t>Montaža video prejektorja</t>
  </si>
  <si>
    <t>Priklop in zagon opreme, nastavitve</t>
  </si>
  <si>
    <t>Manipulacijski stroški, dokumentacija</t>
  </si>
  <si>
    <t>Tabla piši-briši  z magnetno belo mat površino za video projekcijo, podložena, dimenzije 240 x 120 cm, komplet s pisalnim setom z brisalcem.</t>
  </si>
  <si>
    <t>Flex kabel 2x 1,5 mm2, Cca s1 d2 a1</t>
  </si>
  <si>
    <t>Flex kabel 4x 1,5 mm2, Cca s1 d2 a1</t>
  </si>
  <si>
    <t>Flex kabel 3x1,5 mm2, Cca s1 d2 a1</t>
  </si>
  <si>
    <t>Optimizacija porabe električne energije v kuhinji</t>
  </si>
  <si>
    <t>skupaj optimizacija porabe električne energije v kuhinji:</t>
  </si>
  <si>
    <t>Konfiguracija sistema in zasnova nastavitev. Programiranje centrale in parametriranje modulov. Preizkus komunikacije in povezav.</t>
  </si>
  <si>
    <t>Nadometna doza s sponkami za zaključitev kabla za optimizacijo, komplet z uvodnico za gibljivo cev</t>
  </si>
  <si>
    <t>Instalacijska trda plastična gibljiva rebrasta cev, položena v steno ali tlak. Komplet z dozami in pritrdilnim materialom</t>
  </si>
  <si>
    <t xml:space="preserve">Končne nastavitve , testiranje delovanja, spuščanje v pogon, primopredaja in poučitev pristojnega osebja o delovanju sistema. </t>
  </si>
  <si>
    <t>Transportni in  manipulativni stroški</t>
  </si>
  <si>
    <t xml:space="preserve">Centralna krmilna enota z LED zaslonom na dotik, za montažo na vrata razdelilnika s posluževanjem pri zaprtih vratih. Vključno z napajalnikom 230/12V DC za napajanje centralne enote in distribuiranih modulov. 
Sicotronic tip: ZE6000 
</t>
  </si>
  <si>
    <t>Modul z dvema izhodoma za priklop aparatov kuhinjske tehnologije,  za montažo na letev v razdelilniku.
Sicotronic tip: EAM-N  (Število potrebnih modulov odvisno od števila kuhinjskih naprav)</t>
  </si>
  <si>
    <t>Modul z dvema izhodoma  za priklop ostalih porabnikov,  za montažo na letev v razdelilniku;  Sicotronic tip: REL-N  (Število potrebnih modulov odvisno od števila priklopljenih naprav.)</t>
  </si>
  <si>
    <t xml:space="preserve"> Aktivacija "Sicotronic LINK"  povezava sistema v oblak za oddaljen dostop, kontrolo delovanja in nastavitve, licenca 1 leto</t>
  </si>
  <si>
    <t>opombe:</t>
  </si>
  <si>
    <t xml:space="preserve"> - Pred začetkom izvajanja elektroinstalacijskih del je potrebno uskladiti število in vrsto potrebne kablaže glede na izbrano tehnološko opremo</t>
  </si>
  <si>
    <t xml:space="preserve"> - Pred začetkom izvajanja zagona mora biti omogočen zunanji internetni dostop do centralne enote ZE6000 ali ABM2020</t>
  </si>
  <si>
    <t xml:space="preserve"> - Pred začetkom izvajanja zagona morajo biti vsi EAM-N in REL-N moduli ustrezno povezani in priklopljeni na  naprave.  Priklop na strani tehnologije kuhinje izvede naročnik, oz. dobavitelj opreme</t>
  </si>
  <si>
    <t xml:space="preserve"> - Naročnik zagotovi kuhinjske naprave z ustreznim priklopom za sistem Sicotronic, oz. izvede predelavo priključka na sistem Sicotronic (priklop DIN 18875)</t>
  </si>
  <si>
    <t>Tokovni transformatorji z razstavljivim jedrom za merjenje aktivne moči na dovodnih kablih objekta 400/5A (vgrajeno na dovodnih kablih objekta v razdelilniku RG)</t>
  </si>
  <si>
    <t>WIFI točka za internetno pokritost objekta komplet z montažo in drobnim materialom, kot npr. Fortinet FAP-221E-E</t>
  </si>
  <si>
    <t>Parametriranje in nastavljanje celotnega LAN in wifi omrežja skladno z obstoječim wifi sistemom v obstoječi šoli, vzpostavitev delovanja celotnega sistema, testiranje delovanja v sodelovanju z upravljalcem LAN  omrežja</t>
  </si>
  <si>
    <t>Omrežno stikalo
48 portno mrežno stikalo s POE+, 4 x 10G s vsaj 3 letno podporo, kot npr. CICSCO Catalyst 9200 L 48-port PoE+, 4x10G Network Essentials  (3 year Term licence)
Pred naročilom opreme in dobavo je potrebno točen tip uskladiti z upravljalcem LAN  omrežja v obstoječem šoli</t>
  </si>
  <si>
    <t>Modul za optično povezavo med stikali (prvi modul - glede na dobavljeno stikalo, drugi modul za Cisco stikalo), kot npr. Xenopt - 10G SPF+ 1310nm 10KM DDM - XTS31A-10LY-TC (Cisco)</t>
  </si>
  <si>
    <t>Drobno potrošni material</t>
  </si>
  <si>
    <t>Trdi disk, kot npr. HDD 12.0 TB PURPLE</t>
  </si>
  <si>
    <t>POE stikalo, kot npr. Hikvision DS-D5032QE je 31,5-palčni monitor z Full HD ločljivostjo (1920 x 1080 pikslov) za ostro in jasno sliko. Ima visok kontrast (3000:1) in svetlost 250 cd/m², kar zagotavlja žive barve. Opremljen je z vhodi HDMI, VGA in BNC za enostavno povezovanje. Širok vidni kot 178° omogoča jasno sliko iz različnih kotov. Zasnovan je za delovanje 24/7, kar je idealno za varnostne sisteme, DS-D5032QE monitor 32"</t>
  </si>
  <si>
    <t>POE stikalo, kot npr. Hikvision DS-3E0520HP-E je 16-portno PoE stikalo, zasnovano za napajanje in povezovanje IP kamer v varnostnih sistemih. Vsak port podpira PoE, kar omogoča prenos podatkov in napajanje preko enega kabla. Stikalo ima skupno PoE moč 230 W, kar zadostuje za večino nadzornih nastavitev. Vgrajeni so funkcije za upravljanje omrežja in izboljšanje stabilnosti povezav. DS-3E0520HP-E je zanesljiva rešitev za enostavno integracijo in napajanje IP kamer v varnostnih omrežjih</t>
  </si>
  <si>
    <t>Varnostna kamera, kot npr. Hikvision DS-2CD1743G2-IZ je napredna IP varnostna kamera s 4 MP ločljivostjo, ki zagotavlja jasne in podrobne slike. Opremljena je z motoriziranim objektivom z variabilno goriščno razdaljo (2.8-12 mm) za prilagodljivo prilagajanje vidnega kota. Kamera vključuje tehnologijo AcuSense za izboljšano zaznavanje gibanja in filtriranje lažnih alarmov. Ima robustno ohišje z zaščito IP67 in IK10, kar jo naredi primerno za uporabo v različnih vremenskih pogojih in zaščito pred vandalizmom. DS-2CD1743G2-IZ je idealna za nadzorovanje zunanjih in notranjih prostorov z visokimi varnostnimi zahtevami</t>
  </si>
  <si>
    <t xml:space="preserve">Priključna doza, kot npr. DS-1280ZJ-DM21 </t>
  </si>
  <si>
    <t xml:space="preserve">Varnostna kamera, kot npr. Hikvision DS-2CD2T43G2-4I je napredna IP varnostna kamera s 4 MP ločljivostjo, ki zagotavlja visoko kakovostne in jasne slike. Kamera ima vgrajeno tehnologijo AcuSense, ki izboljšuje zaznavanje gibanja in zmanjšuje lažne alarme. Opremljena je z infrardečimi LED-diodami za nočni vid do razdalje 80 metrov, kar omogoča zanesljiv nadzor tudi v temi. Robustno ohišje z zaščito IP67 jo naredi odporno na prah in vodo, kar omogoča uporabo v različnih vremenskih razmerah. DS-2CD2T43G2-4I je idealna izbira za zunanji in notranji nadzor, kjer je potrebna visoka stopnja varnosti in zanesljivosti, kot npr. </t>
  </si>
  <si>
    <t>Priključna doza za montažo bullet kamer, kot npr. DS-1280ZJ-S</t>
  </si>
  <si>
    <t>OPREMA</t>
  </si>
  <si>
    <t>Storitve</t>
  </si>
  <si>
    <t>Montaža naprav na pripravljene inštalacije</t>
  </si>
  <si>
    <t xml:space="preserve">Nastavitev parametrov kamere ter testiranje </t>
  </si>
  <si>
    <t>Spuščanje sistema v pogon ter uskladitev kritičnih točk snemanja z naročnikom</t>
  </si>
  <si>
    <t>Primopredaja in poučitev pristojnega osebja o delovanju sistema, transportni stroški</t>
  </si>
  <si>
    <t>Ureditev oddaljenega nadzora (Oddaljeni PC, iPhone, Android)</t>
  </si>
  <si>
    <t>Montažni material</t>
  </si>
  <si>
    <t>Meritve FTP kablov za videonadzor</t>
  </si>
  <si>
    <t>skupaj protivlomni sistem:</t>
  </si>
  <si>
    <t>Akumulator 12V, 17-18 Ah</t>
  </si>
  <si>
    <t>Nizkotokovna ključavnica</t>
  </si>
  <si>
    <t>Montaža elementov po ponudbi,
Prevezava obstoječega sistema na nov sistem,
Programiranje, 
nastavitev parametrov, 
preizkušanje, 
spuščanje sistema v pogon, 
primopredaja in poučitev o delovanju sistema, 
transportni stroški</t>
  </si>
  <si>
    <t>Distančnik za čitalnik, kot npr. INT-SCR-BL MLT-POD</t>
  </si>
  <si>
    <t>Brezkontaktni čitalnik za zunanjo uporabo, tanek, za protivlomne centrale, kot npr. INTEGRA in kontrolo pristopa ACCO, podpira 125 kHz brezkontaktne kartice/obeske CZ-EMM3</t>
  </si>
  <si>
    <t>Pozivnik za prenos sporočil preko ETHERNET-a, backup preko GPRS (potrebna SIM kartica), z anteno, po standardu EN 50136-ATS 5, kot npr. GPRS TAU</t>
  </si>
  <si>
    <t>LCD tipkovnica, kot npr. za INTEGRA centrale, zelena osvetlitev tipk in prikazovalnika, s pokrovom, EN 50131-Grade 3 INT-KLCD-GR</t>
  </si>
  <si>
    <t>Multifunkcijska enosektorska tipkovnica, kot npr. za INTEGRA centrale, z vgrajenim brezkontaktnim čitalnikom, LED prikaz stanja particije, z osvetlitvijo, za zunanjo montažo, EN 50131-Grade 3 INT-SCR-BL</t>
  </si>
  <si>
    <t>Magnetni kontakt, kovinski, 1.2m kabla, EN 50131-Grade 2, kot npr.  460-CSA  G2, magnetni kontakt kovinski</t>
  </si>
  <si>
    <t>Transformator 20V, kot npr. za centralo INTEGRA 128 in INTEGRA 256</t>
  </si>
  <si>
    <t>Antimaskirni IR/MW senzor gibanja, domet 15m (98°) - opcijsko 25m, EN 50131-Grade 3, kot npr. Risco iWise DTAM IR+MW Grade 3 senzor G3</t>
  </si>
  <si>
    <t>Digitalni PIR senzor, kot npr. SLIM-PIR IR detektor senzor</t>
  </si>
  <si>
    <t>TCP-IP modul, kot npr. za INTEGRA in Versa centrale (omogoča nadzor centrale preko pametnih telefonov) ETHM-1 PLUS</t>
  </si>
  <si>
    <t>Kontroler za 2 čitalnika, kot npr. INT-R</t>
  </si>
  <si>
    <t>Razširitveni modul za 8 con,kot npr.  za centrale VERSA in INTEGRA, EN 50131-Grade 3 INT-E</t>
  </si>
  <si>
    <t>Dodatni napajalnik 4A, 12Vdc, ne potrebuje transformatorja, po standardu EN 50131-6 -Grade 2, kot npr. APS-412</t>
  </si>
  <si>
    <t>Plastično ohišje, kot npr. za centrale INTEGRA, razširitvene in GSM module, brez transformatorja, dvojna sabotažna zaščita, dim. 324 x 382 x 108 mm OPU-3 P</t>
  </si>
  <si>
    <t xml:space="preserve">Protivlomna centrala, 32 sektorjev, do 256 con (16 na centrali), 240+8+1 uporabniških kod, do 256 progr. izhodov, arhiv za 24575 dogodkov, urniki, možnost brezžičnih con, vgrajen PSTN tel. komunikator, brez ohišja, po standardu EN 50131-Grade 3, kot npr. INTEGRA 256 </t>
  </si>
  <si>
    <t>Meritve, programiranje, usposabljanje uporabnika, priklop in preskus ter spuščanje sistema v obratovanje ter sodelovanje pri priklopu prenosa na signalov na oddaljeni dežurni intervencijski center.</t>
  </si>
  <si>
    <t>Izdelava navodil za uporabo in upravljanje sistema v pisni in elektronski obliki.</t>
  </si>
  <si>
    <t>oprema mora biti združljiva z opremo za javljanje požara v obstoječi šoli</t>
  </si>
  <si>
    <t>Podnožje za ročni javljalnik požara</t>
  </si>
  <si>
    <t>Pokrovček za ročni javljalnik</t>
  </si>
  <si>
    <t>Adresibilni vmesnik 1 izhod 230V5A1 vhod nadzorovan in izolatorjem, na primer Hochiki Adresabilni vmesnik</t>
  </si>
  <si>
    <t>Adresibilna sirena za montažo v podnožje avtomatskega javljalnika, kot na primer Hochiki sirena za v montažo v podnožje</t>
  </si>
  <si>
    <t>Napajalnik za požarne sisteme, LED serija , vhodna napetost = 220 Vac , izhodna napetost = 27,6 Vdc , protisabotažna zašita , zašcita baterije , tehnicni izhod , javljanje izpada 220 V , javljanje napake na usmerniku , javljanje napake na bateriji, brez akumulatorja.Certifikat EN54-4, na primer Pulsar</t>
  </si>
  <si>
    <t>Finomontaža elementov sistemov avtomatskega javljanja požara</t>
  </si>
  <si>
    <t xml:space="preserve">Polaganje termičnega  kabla  </t>
  </si>
  <si>
    <t>Programiranje in zagon sistema, ter poizkusno delovanje</t>
  </si>
  <si>
    <t>Drobni material</t>
  </si>
  <si>
    <t>Energetski kabel s finožičnimi Cu vodniki FG70R 7x1.5  (za povezavo med EAM-N in priključeno kuhinjsko napravo) Cca s1 d2 a1</t>
  </si>
  <si>
    <t>IP domofon zunanja enota kot npr. 2N IP base ali enakovredno, 2 tipki, HD kamera, zvočnik, mikrofon 2W, IP65, IK7, osnovna programska verzija</t>
  </si>
  <si>
    <t>IP domofon notranja enota kot npr. 2N Indoor Compact - 4,3" ali enakovredno, zaslon na dotik, komplet s stenskim nosilcem</t>
  </si>
  <si>
    <t>centralna enota z napajalnikom</t>
  </si>
  <si>
    <t>Montaža elementov, nastavitve, spuščanje v pogon, usposabljanje uporabnikov in navodila za uporabo v pisni in elektronski obliki.</t>
  </si>
  <si>
    <t>Material - konektorji, drobni in montažni</t>
  </si>
  <si>
    <t>skupaj IP videodomofonski sistem:</t>
  </si>
  <si>
    <t>IP videodomofonski sistem za kuhinjo šole v naslednji sestavi</t>
  </si>
  <si>
    <t>UTP cat. 6 B2ca s1 d2 a1</t>
  </si>
  <si>
    <t>IP videodomofonski sistem pri vhodih in povezavo z obstoječim delom šole:</t>
  </si>
  <si>
    <t>IP domofon notranja enota kot npr. 2N Indoor Compact - 4,3" ali enakovredno, zaslon na dotik, komplet s stenskim nosilcem
(lokacija na primerno mesto v obstoječi šoli)</t>
  </si>
  <si>
    <t>Kabel LiHCH 2×0,5+6×0,22 mm položen nadometno in delno podometno B2cas1d1a1</t>
  </si>
  <si>
    <t>Kabel NXHMX-J 3×0,75 mm položen nadometno in delno podometno B2cas1d1a1</t>
  </si>
  <si>
    <t>Prestavitev obstoječega TK priključka</t>
  </si>
  <si>
    <t>Kabelska kanalizacija</t>
  </si>
  <si>
    <t>Tipski pomožni TK kabelski jašek DN600, h=1500 mm, komplet z izkopom, poravnavo in utrjevanjem zemljine pred montažo in obsutjem in utrjevanjem po plasteh s primernim materialom, komplet z izdelavo AB venca z vgrajenim LŽ pokrovom "Telekom" nosilnosti C 250 in ureditvijo zemljišča.</t>
  </si>
  <si>
    <t>Izdelava priključka 1x2 cevne kabelske kanalizacije v obstoječ TK jašek</t>
  </si>
  <si>
    <t>Ročni izkop obstoječega bakrenega TK kabla v dolžini cca 15 m, pod nadzorom poblaščenega predstavnika Telekoma</t>
  </si>
  <si>
    <t>Tesnenje kabla v PVC 110 mm cevi z mehanskim tesnilom, dobava tesnilnega materiala</t>
  </si>
  <si>
    <t>Dobava in polaganje PVC opozorilnega traku 'POZOR TELEKOM KABEL'</t>
  </si>
  <si>
    <t>Izdelava geodetskega posnetka trase  nove TK kabelske kanalizacije vnos v register TK vodov</t>
  </si>
  <si>
    <t>Skupaj kabelska kanalizacija:</t>
  </si>
  <si>
    <t>Montažna dela za TK vode</t>
  </si>
  <si>
    <t>Strošek zakoličbe obstoječih TK vodov ter nadzor pri izvajanju vseh del v vplivnem območju le-teh s strani predstavnika Telekoma Slovenije</t>
  </si>
  <si>
    <t>Kompletna prestavitev obstoječega TK bakrenega kabla TK59 50x4x0,6GM, ki vključuje:</t>
  </si>
  <si>
    <t>vsa pripravljalna dela (ogledi, nabavo material, obveščanje,…)</t>
  </si>
  <si>
    <t>prekinitev obstoječega kabla</t>
  </si>
  <si>
    <t>1x izdelava bakrene spojke med obstoječim in novim kablom v obstoječem TK jašku</t>
  </si>
  <si>
    <t>izdelavo tehnične dokumentacije</t>
  </si>
  <si>
    <t>meritve</t>
  </si>
  <si>
    <t>drobni vezni in spojni material</t>
  </si>
  <si>
    <t>Inox priključna TK omarica za vgradnjo na fasadi, dimenzij 450x450x150 mm, komplet z telefonsko regleto za kabel 50x4x0,6 mm in prenapetostno zaščito v vseh vhodnih linijah</t>
  </si>
  <si>
    <t>Dobava in položitev novega bakrenega kabla J-H(St)H 100x2x0,6 mm med novo priključno TK omaro in obstoječo komunikacijsko omaro</t>
  </si>
  <si>
    <t>NIK kanal 50x25 mm</t>
  </si>
  <si>
    <t>Skupaj TK montažna dela:</t>
  </si>
  <si>
    <t>skupaj Prestavitev obstoječega TK priključka:</t>
  </si>
  <si>
    <t>Sistem ODT za stopnišče</t>
  </si>
  <si>
    <t>Sistem ODT za jedilnico</t>
  </si>
  <si>
    <t>Tipka HSE, VdS approved, siva</t>
  </si>
  <si>
    <t>Tipka za dnevno zračenje</t>
  </si>
  <si>
    <t>Kabel  NHXH-J 5x2,5 mm2, FE180/E30, ognjeodporen, vključno s certificiranim ogneodpornim (E30) montažnim in spojnim priborom</t>
  </si>
  <si>
    <t>Kabel JE-H(St)H FE180/E30 4x2x0,8mm Bd, ognjeodporen, vključno s certificiranim ogneodpornim (E30) montažnim in spojnim priborom</t>
  </si>
  <si>
    <t>Kabel JE-H(St)H FE180/E30 2x2x0,8mm Bd, ognjeodporen, vključno s certificiranim ogneodpornim (E30) montažnim in spojnim priborom</t>
  </si>
  <si>
    <t>Instalacijske cevi E30, fi 13.5-16mm, montažni pribor, s polaganjem</t>
  </si>
  <si>
    <t>Nadometna požarnoodporna doza E30</t>
  </si>
  <si>
    <t>Povezava centrale ODT s sistemo za javljanje požara, testiranje</t>
  </si>
  <si>
    <t>Programiranje in zagon sistema, sodelovanje serviserja oziroma vzdrževalca pri pregledu sistema, izdaja zapisnika</t>
  </si>
  <si>
    <t>Predaja navodil za uporabo in vzdrževanje sistema, primopredaja in šolanje operaterjev</t>
  </si>
  <si>
    <t>HDMI vtičnica in vtikač, avdio, stikalo za pogon elektro platna, stikalo za vklop/izklop opreme, USB vtičnica</t>
  </si>
  <si>
    <t>Pred naročilom centrale in polaganjem kablov je potrebno preveriti in pridobiti podatke o dejansko vgrajenih motornih pogonih na kupolah</t>
  </si>
  <si>
    <t>Naročilo centrale in dimenzioniranje kablov prilagoditi dejanski opremi</t>
  </si>
  <si>
    <t>Vgradna svetilka, 22 W / LED 4000 K, ohišje RAL 9016, nastavljivi lumenski paketi, mikroprizmatični PMMA difuzor, ki zmanjšuje efekt bleščanja (UGR&lt;19), IP40 / IP20, pribor za vgradnjo v knauf, DALI, kot npr.:</t>
  </si>
  <si>
    <t>TRILUX Siella G8 M73 PW19 28-44/4ML-8MC ETDD 22 W/LED IP40 (8364451) + VGRADNI PRIBOR ZA KNAUF (99-0168)</t>
  </si>
  <si>
    <t>A1</t>
  </si>
  <si>
    <t>Tračna svetilka, 37 W / LED 4000 K, jekleno ohišje RAL 9016, tri segmentni optični sistem s PMMA lečami, IP20/IP20, DALI, kot npr.:</t>
  </si>
  <si>
    <t>TRILUX 7651LW 60-840ETDD L150 01 37 W/LED IP20 (9002017278)</t>
  </si>
  <si>
    <t>A2</t>
  </si>
  <si>
    <t>Tračna svetilka, 23 W / LED 4000 K, jekleno ohišje RAL 9016, tri segmentni optični sistem s PMMA lečami, asimetrična optika za osvetlitev table, IP20/IP20, DALI, kot npr.:</t>
  </si>
  <si>
    <t>TRILUX 7651LAN40-840ETDD L15001 23 W/LED IP20 (9002018250)</t>
  </si>
  <si>
    <t>A3</t>
  </si>
  <si>
    <t>Tračna svetilka, 23 W / LED 4000 K, jekleno ohišje RAL 9016, tri segmentni optični sistem s PMMA lečami, UGR &lt; 19,  IP20/IP20, DALI, kot npr.:</t>
  </si>
  <si>
    <t>TRILUX 7651LW1940-840ETDD L15001 23 W/LED IP20 (9002022350)</t>
  </si>
  <si>
    <t>A4</t>
  </si>
  <si>
    <t xml:space="preserve">TRILUX TRAČNICA 07650 L450 7LV 37 01 (7276100)  </t>
  </si>
  <si>
    <t xml:space="preserve">TRILUX TRAČNICA 07650 L300 7LV 37 01 (7276000)  </t>
  </si>
  <si>
    <t>TRILUX TRAČNICA 07650 L150 7LV E 150 01 (7272500)</t>
  </si>
  <si>
    <t xml:space="preserve">TRILUX SLEPI POKROV 07650 BL L150 01 (7258900) </t>
  </si>
  <si>
    <t xml:space="preserve">TRILUX OBEŠALA A01SX/1500 (2230700) </t>
  </si>
  <si>
    <t>TRILUX MONTAŽNA SPONKA D01X (2321200)</t>
  </si>
  <si>
    <t xml:space="preserve">TRILUX KONČNIK 07650 Ks 01 (7260500) </t>
  </si>
  <si>
    <t>TRILUX E-LINE NEXT KONEKTOR 07690VV (2197300)</t>
  </si>
  <si>
    <t>10</t>
  </si>
  <si>
    <t>Nadgradna svetilka, 69 W/LED 4000 K, jekleno ohišje RAL9016, visoko učinkovit CDP mikroprizmatični pokrov, odporna na trke z žogo, IP20, DALI, kot npr.:</t>
  </si>
  <si>
    <t>TRILUX Actison Fit D1 CDP 9300-840 ETDD 69 W/LED IP20 (7427951)</t>
  </si>
  <si>
    <t>A5</t>
  </si>
  <si>
    <t>Nadgradna svetilka, 29 W / LED 4000 K, jekleno ohišje RAL9016, PMMA opal difuzor, nastavljivi lumenski paketi, IP40, kot npr.:</t>
  </si>
  <si>
    <t>TRILUX Olisq RWD2 DW 14-40/4/ML-840 ET PC 29 W/LED IP40 (8203040)</t>
  </si>
  <si>
    <t>A6</t>
  </si>
  <si>
    <t>16</t>
  </si>
  <si>
    <t>Vgradna svetilka / downlight, 15 W / LED 4000 K, ohišje iz prašno barvanega aluminija RAL 9016, opal PMMA pokrov, IP54/IP20, kot npr.:</t>
  </si>
  <si>
    <t>TRILUX Aviella C05 OA 1200-840 ET 01 15 W/LED IP54 (6864740)</t>
  </si>
  <si>
    <t>A7</t>
  </si>
  <si>
    <t>Vgradna svetilka / downlight, 24 W / LED 4000 K, ohišje iz prašno barvanega aluminija RAL 9016, opal PMMA pokrov, IP54/IP20, kot npr.:</t>
  </si>
  <si>
    <t>TRILUX Aviella C07 OA 2000-840 ET 01 24 W/LED IP54 (6864940)</t>
  </si>
  <si>
    <t>A8</t>
  </si>
  <si>
    <t>Nadgradna svetilka, 19 W / LED 4000 K, ohišje RAL9016, polikarbonatni opal difuzor, nastavljivi lumenski paketi, IP65, senzor gibanja, kot npr.:</t>
  </si>
  <si>
    <t>TRILUX Limaro G2 WD1 20/14/10/ML-840ET IP65 19 W/LED IP65 (7585740)</t>
  </si>
  <si>
    <t>A9</t>
  </si>
  <si>
    <t>Nadgradna svetilka, 28 W / LED 4000 K , ohišje iz prašno barvanega jekla RAL 7035, mikroprizmatični difuzer iz kaljenega stekla, IP66, HACCP folija, kot npr.:</t>
  </si>
  <si>
    <t>BEGHELLI ACCIAIO REG M1200 51W 4K 28 W/LED IP66 (A258RD) + HACCP FOLIJA</t>
  </si>
  <si>
    <t>A10</t>
  </si>
  <si>
    <t>Nadgradna / stenska svetilka, 8 W / LED 4000 K, ohišje iz aluminija RAL9016, PMMA opal difuzor, IP40 / IP44, kot npr.:</t>
  </si>
  <si>
    <t>TRILUX Acuro LED1000nw ET 01 8 W/LED IP44 (6064840)</t>
  </si>
  <si>
    <t>A11</t>
  </si>
  <si>
    <t>Nadgradna svetilka, 28 W / LED 4000 K, polikarbonatno ohišje RAL 7035, polikarbonatni difuzer z prizmatično strukturo, IP66, linijsko ožičenje, kot npr.:</t>
  </si>
  <si>
    <t>TRILUX OleveonF 15 B 4000-840 ET PC 28 W/LED IP66 (7121840) + LINIJSKO OŽIČENJE (7129800)</t>
  </si>
  <si>
    <t>A12</t>
  </si>
  <si>
    <t>Nadgradna svetilka, 50 W / LED 4000 K, ohišje RAL 9016, mikroprizmatični PMMA difuzor, ki zmanjšuje efekt bleščanja (UGR&lt;19), IP20, DALI, kot npr.:</t>
  </si>
  <si>
    <t>TRILUX Siella G5 D3 PW19 60-840 ETDD 50 W/LED IP20 (8158151)</t>
  </si>
  <si>
    <t>A13</t>
  </si>
  <si>
    <t>Nadgradna svetilka, 22 W / LED 3000 K, ohišje iz prašno barvanega aluminija ISO 9227, optični sistem s steklenim difuzorjem za homogeno porazdelitev svetlobe, IP65, kot npr.:</t>
  </si>
  <si>
    <t>PIL MIMIK 20 CEILING 22 W/LED IP65 (3105848)</t>
  </si>
  <si>
    <t>A14</t>
  </si>
  <si>
    <t>Nadgradna svetilka, 33 W/LED 4000 K, ohišje RAL 9016, mikroprizmatični PMMA difuzor, ki zmanjšuje efekt bleščanja (UGR&lt;19), spremenljiv lumenski paket, IP20, kot npr.:</t>
  </si>
  <si>
    <t>TRILUX 2350 G4 D PW19 36/29/ML-8MC ET 33 W/LED IP20 (8537240)</t>
  </si>
  <si>
    <t>A15</t>
  </si>
  <si>
    <t>Nadgradna svetilka, 19 W / LED 4000 K , ohišje iz prašno barvanega jekla RAL 7035, mikroprizmatični difuzer iz kaljenega stekla, IP66, HACCP folija, kot npr.:</t>
  </si>
  <si>
    <t>BEGHELLI ACCIAIO REG S600 34W 4K 19 W/LED IP66 (A218RD) + HACCP FOLIJA</t>
  </si>
  <si>
    <t>A16</t>
  </si>
  <si>
    <t>Stenska svetilka, 12 W / LED 3000 K, ohišje iz prašno barvanega aluminija ISO 9227, optični sistem s steklenim difuzorjem za homogeno porazdelitev svetlobe, IP65, kot npr.:</t>
  </si>
  <si>
    <t>PIL MIMIK 20 FLAT M 12 W/LED IP65 (303747) + OHIŠJE (310441)</t>
  </si>
  <si>
    <t>A17</t>
  </si>
  <si>
    <t>8</t>
  </si>
  <si>
    <t>Vmesnik za tipkala, omogoča vzpostavljanje komunikacijske povezave med LL krmilno enoto in do 4 tipkami, pritisk tipke izvede vklop ali izklop svetila, skupin svetil ali aktivacijo scene. Tipkam se med komisioniranjem določijo funkcije, ki pa jih  je možno naknadno spremenit. Montaža v stensko dozo ali stikalni tablo, kot npr.:</t>
  </si>
  <si>
    <t>TRILUX LIVELINK DALI PB4 (6565200)</t>
  </si>
  <si>
    <t>PB4</t>
  </si>
  <si>
    <t>DALI nadzorno - krmilna enota omogoča komunikacijo med LiveLink senozrskimi enotami (zaznavanje prisotnosti in nivoja dnevne svetlobe), LiveLink DALI vmesniki za tipke, in DALI svetilkami. Konfiguracija poteka preko varne WLAN povezave (WPA2 enkripcija), z uporabo tabličnega računalnika (aplikacija Livelink Install - iOS/Android). Z uporabo tabličnega računalnika ali pametnega mobilnega telefona (aplikacija LiveLink Control - iOS/Android) se vrši nadzor in krmiljenje do 64 DALI naprav, 16 skupin svetil ali 50 scen na posamezno krmilno enoto.  Pribor za montažo enote na DIN letev (TS35). Ne potrebuje zunanjega napajanja, kot npr.:</t>
  </si>
  <si>
    <t>TRILUX LIVELINK WIFI (6565400) + MONTAŽNI PRIBOR (7006700)</t>
  </si>
  <si>
    <t>Senzor prisotnosti in osvetljenosti DALI za vgradnjo v tračnico
7650 IR MICRO DA2 IPD L37 01 »7284100« (za tračnico)</t>
  </si>
  <si>
    <t>Senzor prisotnosti in osvetljenosti DALI vgradni
SENSOR IR MICRO DA2 IPD UP 01 »6906300« (vgradni)</t>
  </si>
  <si>
    <t xml:space="preserve">ZAGON IN KONFIGURACIJA LIVELINK SISTEMA </t>
  </si>
  <si>
    <t>Nadgradna svetilka varnostne razsvetljave, za osvetljevanje evakuacijskih poti, 4 W / LED, ohišje iz polikarbonata RAL 7035, metalizirani polikarbonatni odsevnik brez bleščanja, prozorni polikarbonatni difuzor, 1.5 urna avtonomija, pripravni spoj, IP65, kot npr.:</t>
  </si>
  <si>
    <t>BEGHELLI LOG LED LG11WSE 1.5/3/4P 900LM 4 W/LED IP65 (12183)</t>
  </si>
  <si>
    <t>Z1</t>
  </si>
  <si>
    <t>1</t>
  </si>
  <si>
    <t>Nadgradna svetilka varnostne razsvetljave, za osvetljevanje evakuacijskih poti, 4 W / LED, ohišje iz polikarbonata RAL 7035, metalizirani polikarbonatni odsevnik brez bleščanja, prozorni polikarbonatni difuzor, 1.5 urna avtonomija, pripravni spoj, zaščitna mreža, IP65, kot npr.:</t>
  </si>
  <si>
    <t>BEGHELLI LOG LED LG11WSE 1.5/3/4P 900LM 4 W/LED IP65 (12183) + ZAŠČITNA MREŽA (3912)</t>
  </si>
  <si>
    <t>Z1M</t>
  </si>
  <si>
    <t>Nadgradna svetilka varnostne razsvetljave, za osvetljevanje evakuacijskih poti, 5 W / LED, ohišje iz polikarbonata RAL 9010, optični sistem s štirimi zamenljivimi visoko presevnimi PMMA lečami, 1 urna avtonomija, pripravni spoj, IP41, kot npr.:</t>
  </si>
  <si>
    <t>BEGHELLI L.LARG DWCL CT 24W GL SA LF 5 W/LED IP41 (19329) LEČA WIDE + MODULO LG (15036)</t>
  </si>
  <si>
    <t>Z2</t>
  </si>
  <si>
    <t>BEGHELLI L.LARG DWCL CT 24W SA LF 5 W/LED IP41 (19328) LEČA LONG + MODULO LG (15036)</t>
  </si>
  <si>
    <t>Z3</t>
  </si>
  <si>
    <t>BEGHELLI L.LARG DWCL CT 24W SA LF 5 W/LED IP41 (19328) LEČA WIDE + MODULO LG (15036)</t>
  </si>
  <si>
    <t>Z4</t>
  </si>
  <si>
    <t>Nadgradna svetilka varnostne razsvetljave, za osvetljevanje evakuacijskih poti, 5 W / LED, ohišje iz polikarbonata RAL 9010, leča za osvetljevanje požarne opreme, 1 urna avtonomija, pripravni spoj, IP41, kot npr.:</t>
  </si>
  <si>
    <t>BEGHELLI L.LARG DWCL CT 24W SA LF 5 W/LED (19328) + LEČA ZA POŽ. OPR. (F95815) + MODULO LG (15036)</t>
  </si>
  <si>
    <t>Z4P</t>
  </si>
  <si>
    <t>Vgradna svetilka varnostne razsvetljave, za osvetljevanje evakuacijskih poti, 5 W / LED, ohišje iz polikarbonata RAL 9003, visoko presevne PMMA leče, 1 urna avtonomija, pripravni spoj, IP65, kot npr.:</t>
  </si>
  <si>
    <t>BEGHELLI DOT AE CT SE/SA LF IP65 5 W/LED IP65 (19711) LEČA LONG + MODULO LG (15036)</t>
  </si>
  <si>
    <t>Z5</t>
  </si>
  <si>
    <t>BEGHELLI DOT AE CT SE/SA LF IP65 5 W/LED IP65 (19711) LEČA WIDE + MODULO LG (15036)</t>
  </si>
  <si>
    <t>Z6</t>
  </si>
  <si>
    <t>Vgradna svetilka varnostne razsvetljave, za osvetljevanje evakuacijskih poti, 5 W / LED, ohišje iz polikarbonata RAL 9003, leča za osvetljevanje požarne opreme, 1 urna avtonomija, pripravni spoj, IP65, kot npr.:</t>
  </si>
  <si>
    <t>BEGHELLI DOT AE CT SE/SA LF IP65 5 W/LED IP65 (19711) + LEČA ZA POŽ. OPR. (19887) + MODULO LG (15036)</t>
  </si>
  <si>
    <t>Z7P</t>
  </si>
  <si>
    <t>2</t>
  </si>
  <si>
    <t>6</t>
  </si>
  <si>
    <t>Nadgradna svetilka varnostne razsvetljave, za osvetljevanje evakuacijskih poti, 4 W / LED, ohišje iz prašno barvanega jekla RAL 7035, aluminijasti odsevnik brez bleščanja, mikroprizmatični difuzor iz kaljenega stekla, HACCP folija, 1 urna avtonomija, pripravni spoj, IP66, kot npr.:</t>
  </si>
  <si>
    <t>BEGHELLI ACC EM LED 24 CT SA LF 4 W/LED IP66 (15030) + HACCP FOLIJA + MODULO LG (15036)</t>
  </si>
  <si>
    <t>Z8</t>
  </si>
  <si>
    <t>Nadgradna svetilka varnostne razsvetljave, za osvetljevanje evakuacijskih poti, 4 W / LED, ohišje iz prašno barvanega jekla RAL 7035, aluminijasti odsevnik brez bleščanja, mikroprizmatični difuzor iz kaljenega stekla, grelec baterije za nizke temperature, 1 urna avtonomija, pripravni spoj, IP66, kot npr.:</t>
  </si>
  <si>
    <t>BEGHELLI ACC EM LED 24 CT SA LF 4 W/LED IP66 (15030) + ICE PACK BATTERY + MODULO LG (15036)</t>
  </si>
  <si>
    <t>Z9</t>
  </si>
  <si>
    <t>Nadgradna svetilka varnostne razsvetljave, za osvetljevanje evakuacijskih poti, 4 W / LED, ohišje iz polikarbonata RAL 9003, prozorne polikarbonatne leče, 1 urna avtonomija, trajni spoj, IP65, kot npr.:</t>
  </si>
  <si>
    <t>BEGHELLI EXIT DF20M CT SA LF 4 W/LED IP40 (4380) RAVNO + MODULO LG (15036)</t>
  </si>
  <si>
    <t>P1</t>
  </si>
  <si>
    <t>BEGHELLI EXIT DF20M CT SA LF 4 W/LED IP40 (4380) LEVO/DESNO + MODULO LG (15036)</t>
  </si>
  <si>
    <t>P2</t>
  </si>
  <si>
    <t>Fotoluminiscenčni piktogram za označevanje evakuacijskih poti, smer ravno, kot npr.:</t>
  </si>
  <si>
    <t>FOTOLUMINISCENČNI PIKTOGRAM 15X30 RAVNO</t>
  </si>
  <si>
    <t>R</t>
  </si>
  <si>
    <t>Fotoluminiscenčni piktogram za označevanje evakuacijskih poti, smer levo, kot npr.:</t>
  </si>
  <si>
    <t>FOTOLUMINISCENČNI PIKTOGRAM 15X30 LEVO</t>
  </si>
  <si>
    <t xml:space="preserve">L </t>
  </si>
  <si>
    <t>Nadzorna enota - 9 DIN modul. Modul za nadzor in spremljanje stanja do 128 svetilk, ki označujejo izhod, zasilnih svetilk ali električnih napajalnikov, ki vsebujejo ustrezen vmesnik ali splošno razsvetljavo z DALI vmesnikom. Ima prikazovalnik z drsnim menijem za vnos parametrov s prikazom na sprednji strani na 2x16 znakov velikem zaslonu in štirimi kontrolnimi gumbi, meni v slovenščini. Povezava z osebnim računalnikom prek USB, Etherneta, RS232 ali GSM vmesnika, kot npr.:</t>
  </si>
  <si>
    <t>LOGICA CENTRALNA ENOTA (12100)</t>
  </si>
  <si>
    <t>Vmesnik za vzpostavljanje povezave med osebnim računalnikom in centralnim nadzornim sistemom, kot npr.:</t>
  </si>
  <si>
    <t>ETHERNET/RS485 VMESNIK (12135)</t>
  </si>
  <si>
    <t>Programska oprema za nadzor in upravljanje enega ali več centralnih sistemov splošne in zasilne razsvetljave. Z grafičnim vmesnikom v slovenskem jeziku, možnostjo oddaljenega upravljanja, avtomatskim pridobivanjem poročil o stanju sistema in morebitnih napak, kot npr.:</t>
  </si>
  <si>
    <t>PROGRAM LOGICA VISUAL (12139)</t>
  </si>
  <si>
    <t>VIZUALIZACIJA, KONFIGURACIJA IN ZAGON LOGICA SISTEMA</t>
  </si>
  <si>
    <t>SKUPAJ  SVETILKE VARNOSTNE RAZSVETLJAVE:</t>
  </si>
  <si>
    <t xml:space="preserve">Pridobitev potrdila o brezhibnem delovanju sistemov aktivne požarne zaščite za varnostno razsvetljavo s strani pooblaščenega preglednika.
</t>
  </si>
  <si>
    <t>Obstoječa komunikcijska omara šole:</t>
  </si>
  <si>
    <t>Dograditev optičnega delilnika, SM, 12x 9/125/250 um, OS2, SM konektorji, komplet z kaseto, pokrovom, zaključnimi kabli</t>
  </si>
  <si>
    <t>Optični delilnik, SM, 12x 9/125/250 um, OS2, SM konektorji, komplet z kaseto, pokrovom, zaključnimi kabli vnovi komunikacijski omari</t>
  </si>
  <si>
    <t>Varjenje SM optičnih vlaken</t>
  </si>
  <si>
    <t>Preureditev komunikacijske omare glede na telekomunikacijske vode, ki se v fazi rušitev odstranijo</t>
  </si>
  <si>
    <t>Drobni material in nepredvidena dela pri preureditvi in dograditvi obstoječe komunikacijske omare</t>
  </si>
  <si>
    <t>Dobava in montaža strelovodnega vodnika AH1 RF  fi 8mm. Proizvajalec HERMI ali enakovredno</t>
  </si>
  <si>
    <t>SKUPAJ SPLOŠNA RAZSVETLJAVA:</t>
  </si>
  <si>
    <t>stikalo menjalno</t>
  </si>
  <si>
    <t>stikalo križno</t>
  </si>
  <si>
    <t>Stikalni program, nadometen, IP44</t>
  </si>
  <si>
    <t>Vgradni PIR detektor gibanja za krmiljenje razsvetljave, IP44, 360-stopinjski, radij pokrivanja 8m, nastavitev praga osvetlitve 2-1000lx, nastavitev časa 5s-15 min, primeren za višino 2,5-5,0m, tip Steinel IS 345.</t>
  </si>
  <si>
    <t>Nadgradni PIR detektor gibanja za krmiljenje razsvetljave, IP44, 180-stopinjski, radij pokrivanja 8m, nastavitev praga osvetlitve 2-1000lx, nastavitev časa 5s-15 min, primeren za višino 2,5-5,0m, tip Steinel</t>
  </si>
  <si>
    <t>Nadgradni PIR detektor gibanja za krmiljenje razsvetljave, IP44, 360-stopinjski, radij pokrivanja 8m, nastavitev praga osvetlitve 2-1000lx, nastavitev časa 5s-15 min, primeren za višino 2,5-5,0m, tip Steinel</t>
  </si>
  <si>
    <t>Optični kabel za notranje polaganje, single mode, robustne izvedbe, SM 8x9/125/250 um, OS2,  položen nadometno v instalacijske kanale oz. police</t>
  </si>
  <si>
    <t>Nadgradni PIR detektor gibanja za krmiljenje razsvetljave, IP65, 360-stopinjski, radij pokrivanja 8m, nastavitev praga osvetlitve 2-1000lx, nastavitev časa 5s-15 min, primeren za višino 2,5-5,0m, tip Steinel</t>
  </si>
  <si>
    <t>Adresibilni vmesnik 1 vhoda in 1 izhod  ter izolatorjem, na primer Hochiki vhodno/izhodni adresabilni vmesnik</t>
  </si>
  <si>
    <t>Komunikacijska kartica za mrežno povezavo central, oddaljenega prikazovalnika.</t>
  </si>
  <si>
    <t>Adresibilni optični javljalnik, na primer Hochiki s podnožjem in napisno ploščico</t>
  </si>
  <si>
    <t>Adresibilni termicni maksimalnidiferencialni javljalnik, na primer Hochiki s podnožjem in napisno ploščico</t>
  </si>
  <si>
    <t>Javjalnik zemeljskega plina z možnosto priklopa preko požarnega vmesnika na požarno centralo z napisno ploščico</t>
  </si>
  <si>
    <t>Vzorčna komora za detekcijo dima v kanlu prezračevalne naprave (klimatu) s podnožjem in napisno ploščico</t>
  </si>
  <si>
    <t>Adresibilni ročni javljalnik požara z vgrajenim izolatorjem zanke, na primer Hochiki v kompletu z napisno ploščico</t>
  </si>
  <si>
    <t>NHXMH 3x2,5mm2</t>
  </si>
  <si>
    <t>Komunikacijski kabel  J-H(St)H 3x2x0,8, LSZH, vključno s montažnim in spojnim priborom in polaganjem Cca-s1, d1, a1</t>
  </si>
  <si>
    <t>3p glavno bremensko ločilno stikalo z tuljavico za zasilni izklop 630 A</t>
  </si>
  <si>
    <t>1p varovalni komplet TYTAN, komplet z varovalkami /6 A</t>
  </si>
  <si>
    <t>3p NV stikalna letev SL1, komplet z varovalkami /x</t>
  </si>
  <si>
    <t>3p NV stikalna letev SL2, komplet z varovalkami /250 A</t>
  </si>
  <si>
    <t>3p NV varovalčni ločilnik HVL, komplet z varovalkami00 /125 A</t>
  </si>
  <si>
    <t>3p varovalni komplet TYTAN, komplet z varovalkami /6 A</t>
  </si>
  <si>
    <t xml:space="preserve"> 185 mm sistem zbiralnic tokovne zmogljivosti 630A komplet z nosilci in vsem pritrdilnim in spojnim materialom</t>
  </si>
  <si>
    <t xml:space="preserve"> Pretvornik RS485/ETHERNET</t>
  </si>
  <si>
    <t>Energy management softvare kot npr. NA96-Software MIDAsEvo2 do 20 naprav ali enakovredno komplet z inštalacijo in nastavitvami za merjenje porabe po posameznih sklopih, navodili za uporabo in šolanjem uporabnika</t>
  </si>
  <si>
    <t>3p NV stikalna letev SL0, komplet z varovalkami /125 A</t>
  </si>
  <si>
    <t>3p NV stikalna letev SL0, komplet z varovalkami /80 A</t>
  </si>
  <si>
    <t>Vgradnja opreme v obstoječo INOX omarico, komplet z:</t>
  </si>
  <si>
    <t>tokovni merilni transformator 400/5</t>
  </si>
  <si>
    <t xml:space="preserve">Razdelilnik  RGš </t>
  </si>
  <si>
    <t>3p glavno bremensko ločilno stikalo 400 A</t>
  </si>
  <si>
    <t>1p varovalni komplet TYTAN, komplet z varovalkami /6A</t>
  </si>
  <si>
    <t>3p tokovni merilni transformator 200/5 A</t>
  </si>
  <si>
    <t xml:space="preserve"> 60 mm sistem zbiralnic tokovne zmogljivosti 400A komplet z nosilci in vsem pritrdilnim in spojnim materialom</t>
  </si>
  <si>
    <t>kontaktor, kot npr. Eti CEM250E.22 230VAC</t>
  </si>
  <si>
    <t xml:space="preserve">Merilni center za polindirektno priključitev x/5A z Modbus komunikacijo npr. Conto D4-Pt </t>
  </si>
  <si>
    <t>skupaj razdelilnik  RGš :</t>
  </si>
  <si>
    <t xml:space="preserve">Razdelilnik  Rk-kuhinja </t>
  </si>
  <si>
    <t>1p inštalacijski odklopnik C /10 A, 15 kA</t>
  </si>
  <si>
    <t>1p inštalacijski odklopnik C /16 A, 15 kA</t>
  </si>
  <si>
    <t>1p inštalacijski odklopnik C /32 A, 15 kA</t>
  </si>
  <si>
    <t>1p inštalacijski odklopnik C /6 A, 15 kA</t>
  </si>
  <si>
    <t>3p inštalacijski odklopnik C /10 A, 15 kA</t>
  </si>
  <si>
    <t>3p inštalacijski odklopnik C /16 A, 15 kA</t>
  </si>
  <si>
    <t>3p inštalacijski odklopnik C /20 A, 15 kA</t>
  </si>
  <si>
    <t>3p inštalacijski odklopnik C /25 A, 15 kA</t>
  </si>
  <si>
    <t>3p inštalacijski odklopnik C /32 A, 15 kA</t>
  </si>
  <si>
    <t>3p inštalacijski odklopnik C /40 A, 15 kA</t>
  </si>
  <si>
    <t>3p inštalacijski odklopnik C /50 A, 15 kA</t>
  </si>
  <si>
    <t>3p inštalacijski odklopnik DC /4 A, 15 kA</t>
  </si>
  <si>
    <t>3p varovalčni ločilnik za namestitev na 60 mm sistem zbiralnic do 63A, kot npr. Wohner Secur Powerliner D02 /25 A</t>
  </si>
  <si>
    <t>4p tokovno zaščitno stikalo RCD (tip A) 40/0,03 A</t>
  </si>
  <si>
    <t>3p kontaktor s stikalom na ohišju, kot npr. Schneider Tesys 40A 3NO LC1D40BD 230V</t>
  </si>
  <si>
    <t xml:space="preserve">Merilni center za direktno priključitev do 63A z Modbus komunikacijo npr. Conto D4-Pd </t>
  </si>
  <si>
    <t>skupaj razdelilnik  Rk-kuhinja :</t>
  </si>
  <si>
    <t xml:space="preserve">Razdelilnik  Rp </t>
  </si>
  <si>
    <t>Podometna omarica IP 40, komplet z vrati, ključavnico, žepkom za enopolno shemo, antikorozijsko zaščitena in vgrajeno sledečo opremo:</t>
  </si>
  <si>
    <t>3p glavno bremensko ločilno stikalo 80 A</t>
  </si>
  <si>
    <t>4p prenapetostni odvodnik kot npr. PROTEC C 20kA/pol, 320V</t>
  </si>
  <si>
    <t>1p impulzni bistabilni rele, kot npr. Schnaider A9C33811 230V AC</t>
  </si>
  <si>
    <t>miniaturni rele, z LED in mehansko indikacijo stanja, vključno s podnožjem za montažo na DIN letev, kot npr. Schnaider RXM4AB2P7 230VAC</t>
  </si>
  <si>
    <t>tipkalo pritisno 0-1</t>
  </si>
  <si>
    <t>skupaj razdelilnik  Rp :</t>
  </si>
  <si>
    <t xml:space="preserve">Razdelilnik  R1 </t>
  </si>
  <si>
    <t>1p inštalacijski odklopnik C /13 A, 10 kA</t>
  </si>
  <si>
    <t>2p kombinirano zaščitno stikalo C (tip A) 16/0,03 A, 10 kA</t>
  </si>
  <si>
    <t>skupaj razdelilnik  R1 :</t>
  </si>
  <si>
    <t>1p NV varovalčni ločilnik HVL, komplet z varovalkami /x</t>
  </si>
  <si>
    <t>3p NV varovalčni ločilnik HVL, komplet z varovalkami /125 A</t>
  </si>
  <si>
    <t>3p NV varovalčni ločilnik HVL, komplet z varovalkami /50 A</t>
  </si>
  <si>
    <t>3p NV varovalčni ločilnik HVL, komplet z varovalkami /35 A</t>
  </si>
  <si>
    <t>3p NV varovalčni ločilnik HVL, komplet z varovalkami /200 A</t>
  </si>
  <si>
    <t>3p NV varovalčni ločilnik HVL, komplet z varovalkami /x</t>
  </si>
  <si>
    <t xml:space="preserve">Razdelilnik  R2 </t>
  </si>
  <si>
    <t>skupaj razdelilnik  R2 :</t>
  </si>
  <si>
    <t>3p NV varovalčni ločilnik HVL, komplet z varovalkami /16 A</t>
  </si>
  <si>
    <t>3p NV varovalčni ločilnik HVL, komplet z varovalkami /80 A</t>
  </si>
  <si>
    <t>modularni kontaktor, kot npr. Eti R20-11 24V DC</t>
  </si>
  <si>
    <t xml:space="preserve">Razdelilnik  R3 </t>
  </si>
  <si>
    <t>3p glavno bremensko ločilno stikalo 63 A</t>
  </si>
  <si>
    <t>skupaj razdelilnik  R3 :</t>
  </si>
  <si>
    <t>Napajalnik za napajanje senzorskih pisoarjev v sanitarijah, s SELV napajalnikom 230/24 V, 100 VA, ohišjem za podometno montažo in pritrdilnim priborom.</t>
  </si>
  <si>
    <t>FG16OM16 4x240 mm2</t>
  </si>
  <si>
    <t>FG16OM16 4x150 mm2</t>
  </si>
  <si>
    <t>KL-300</t>
  </si>
  <si>
    <t>NHXMH-J 5x6 mm2</t>
  </si>
  <si>
    <t>NHXMH-J 5x10 mm2</t>
  </si>
  <si>
    <t>NHXMH-J 5x16 mm2</t>
  </si>
  <si>
    <t>NHXMH-J 3x6 mm2</t>
  </si>
  <si>
    <t>Talna doza kot npr. Tem 14M, za vgradnjo v tlak ali dvojni pod, nastavljiva višina, komplet nosilci modul z podstavkom, okvirjem in pokrovom z možnostjo vstavitve talne obloge do 10 mm,  komplet z vgrajenimi vtičnicami 3x230V + 2xRJ45, cat.6 + 1xHDMI</t>
  </si>
  <si>
    <t>Nadometna CEE vtičnica, 5-polna, 16A/400V, IP65, komplet z montažnim materialom.</t>
  </si>
  <si>
    <t>Vodnik H07 V-K 50 mm², komplet s spojnim materialom.</t>
  </si>
  <si>
    <t>priklop sobnih termostatov za talno gretje</t>
  </si>
  <si>
    <t>Priklopi in kabliranje za naprave, ki so sestavni del drugih projektov  v naslednji sestavi:</t>
  </si>
  <si>
    <t>priklop črpalk</t>
  </si>
  <si>
    <t>priklop plinskih kotlov</t>
  </si>
  <si>
    <t>priklo tlačnih tipal</t>
  </si>
  <si>
    <t>priklop regulacije za sanitarno vodo</t>
  </si>
  <si>
    <t>Razni priklopi ostalih strojnih naprav, kot so omaric talnega gretja, pisoarjev, požarnih loput. ipd.</t>
  </si>
  <si>
    <t>Demontažo izvesti ob sodelovanju z lastnikom sončne elektrarne, ki ima v najemu streho</t>
  </si>
  <si>
    <t>Lastnik sončne elektrarne je podjetje Mines Team d.o.o.</t>
  </si>
  <si>
    <t>Izdelava posnetka obstoječe sončne elektrarne in električnih povezav</t>
  </si>
  <si>
    <t>Demontaža kompletne sončne elektrarne s strehe pred rušitvijo objekta.
Obstoječa sončna elektrarna je sestavljena iz 440 fototonapetostnih modulov. 
V postavki je vključena demontaža modulov, kablov, optimizatorjev in nosilne konstrukcije
V ceni zajeti tudi strošek avtodvigala.</t>
  </si>
  <si>
    <t>Odvoz demontiranega materiala sončne elektrarne v skladišče lastnika elektrarne v oddaljenosti do 200 km.</t>
  </si>
  <si>
    <t>Izdelava posnetka in prevezava stringov zaradi odstranitve modulov na delu, ki se ruši
Paneli na strehi obstoječega dela šole se ohranijo.</t>
  </si>
  <si>
    <t>Prestavitev obstoječe AC in DC omare in razsmernikov, komplet z podaljšanjem kablov do  30 m</t>
  </si>
  <si>
    <t>Izdelava 1x2 cevne kabelske kanalizacije s PVC cevmi premera 110 mm, komplet z dobavo cevi in distančnikov</t>
  </si>
  <si>
    <t>dobava in položitev novega bakrenega kabla enake kapacitete, kot je obstoječi v dolžini 25 m</t>
  </si>
  <si>
    <t>Zaključevanje kabla J-H(St)H 100x2x0,6 mm, komplet z krone letvicami (na strani priključne TK omare)</t>
  </si>
  <si>
    <t>Zaključevanje kabla J-H(St)H 100x2x0,6 mm, komplet RJ45 delilnikom (na strani komunikacijske omare)</t>
  </si>
  <si>
    <t>priklop in kabliranje upravljalnih panelov za klimate komplet s priklopom in kablom po zahtevi dobavitelja klimatov</t>
  </si>
  <si>
    <t>LiHCH 5x0,75 mm²
(za kabliranje termostatov v omarice talnega gretja)</t>
  </si>
  <si>
    <t>LiHCH 2x0,75 mm²</t>
  </si>
  <si>
    <t>LiHCH 12x0,75 mm²
(do zunanjih enot toplotnih črpalk)</t>
  </si>
  <si>
    <t>FG16OM16 5x35 mm2
(napajanje zunanjih enot toplotnih črpalk)</t>
  </si>
  <si>
    <t>HSLH-JB 5x4 mm2</t>
  </si>
  <si>
    <t>HSLH-JB 4x4 mm2</t>
  </si>
  <si>
    <t>HSLH-JB 10x6 mm2</t>
  </si>
  <si>
    <t>HSLH-JB 3x1,5 mm2</t>
  </si>
  <si>
    <t>HSLH-JB 4x1 mm2</t>
  </si>
  <si>
    <t>HSLH-JB 3x1 mm2</t>
  </si>
  <si>
    <t>HSLH-JB 6x1 mm2</t>
  </si>
  <si>
    <t>HSLH-JB 3x0,75 mm2</t>
  </si>
  <si>
    <t>3p varovalčni sistem Tytan 63A, D02 /25 A</t>
  </si>
  <si>
    <t>Zaščitne nadometne PN instalacijske cevi, vključno s skobami, koleni, spojnim in pritrdilnim materialom:</t>
  </si>
  <si>
    <t>Zaščitne fleksibilne instalacijske LSHF cevi kot npr. euroflex, vključno z montažnim priborom:</t>
  </si>
  <si>
    <t>Nadometni instalacijski kanal kot npr. Quadro, raznih dimenzij od 10x10 - 25x15 mm, komplet z pokrovom.</t>
  </si>
  <si>
    <t>Nadometni instalacijski LSHF kanal kot npr. Quadro, raznih dimenzij od 30x20 - 60x40 mm, komplet z pokrovom.</t>
  </si>
  <si>
    <t>ur</t>
  </si>
  <si>
    <t>Detekcija, prevezave in prestavitve obstoječih električnih inštalacij in električne opreme zaradi povezave novega prizidanega dela z obstoječo šolo, kot npr. poseg v prostore, ki se ne rušijo, vendar so prevezave potrebne zaradi novega prizidka šole (npr. prostor, kjer bo nov razdelilnik RGš, nova skupna centrala javljanja požara, nova centrala avtomatskega javljanja požara, prevezava obstoječe komunikacijske omare z novo omaro, ter nova oprema v obstoječi komunikacijski omari,...  (ocenjeno)</t>
  </si>
  <si>
    <t>74</t>
  </si>
  <si>
    <t>42</t>
  </si>
  <si>
    <t>LiHCH 2x0,75 mm²
(za DALI linije svetil)</t>
  </si>
  <si>
    <t xml:space="preserve">ABK predfabriciran kabelski jašek, neto dim. 1,2 m x 1,2 m x 1,5 m.
Izdelava: s sestavo predfabriciranih elementov na mestu vgradnje, z predhodno izdelavo utrjene podlage.
Zgradba: beton z dodatki za obstojnost na mestu vgradnje, železna armatura po namenu vgradnje in izračunu proizvajalca.
Izdelava AB plošče nad jaškom z vgrajenim LTŽ pokrovom 0,8x0,8 m, nosilnosti klase D 400 kN. Na pokrovu je napis "elektrika". V ceni tudi izkop, obsutje in odvoz odvečnega materiala.
</t>
  </si>
  <si>
    <t>EPC cev  Ø 160/4,7 mm,  s spojkami in polaganjem v izkopan jarek ter obbetoniranje</t>
  </si>
  <si>
    <t>Distančnik za 2x cev Ø 160 mm</t>
  </si>
  <si>
    <t>PVC opozorilni trak</t>
  </si>
  <si>
    <t>dimenzij 800×800×2200 mm (46HE)</t>
  </si>
  <si>
    <t>Dograditev priključnega panela z 48×RJ45 U/FTP kat.6A konektorji, 4PPoE certifikat, izvlečne izvedbe z omogočanjem barvnega kodiranja, komplet z konektorji in zaključevanjem kablov na konektorje</t>
  </si>
  <si>
    <t>Priključni panel z 48×RJ45 U/FTP kat.6A konektorji, 4PPoE certifikat, izvlečne izvedbe z omogočanjem barvnega kodiranja, komplet z konektorji in zaključevanjem kablov na konektorje</t>
  </si>
  <si>
    <t>Povezovalne vrvice U/FTP kat.6A RJ-45/RJ-45, 1,5 m, z možnostjo barvnega kodiranja</t>
  </si>
  <si>
    <t>Povezovalne vrvice U/FTP kat.6A RJ-45/RJ-45, 2,0 m, z možnostjo barvnega kodiranja</t>
  </si>
  <si>
    <t>Povezovalne vrvice U/FTP kat.6A RJ-45/RJ-45, 3,0 m, z možnostjo barvnega kodiranja</t>
  </si>
  <si>
    <t>Kabel U/FTP 4×2×23 AWG, kat.6A, B2cas1d1a1, položen nadometno in delno podometno.</t>
  </si>
  <si>
    <t>Vtičnice U/FTP, 2×RJ-45 kat.6A konektor 4PPoE, za parapetne kanale, komplet z dozo, konektorji, okvirjem s protiprašnim pokrovčkom, komplet z konektorji in zaključevanjem kablov na konektorje</t>
  </si>
  <si>
    <t>Vtičnice U/FTP, 1×RJ-45 kat.6A konektor 4PPoE, za parapetne kanale, komplet z dozo, konektorji, okvirjem s protiprašnim pokrovčkom, komplet z konektorji in zaključevanjem kablov na konektorje</t>
  </si>
  <si>
    <t>Vtičnice U/FTP, 2×RJ-45 kat.6A konektor 4PPoE, za podometno montažo, komplet z dozo, konektorji, okvirjem s protiprašnim pokrovčkom, komplet z konektorji in zaključevanjem kablov na konektorje</t>
  </si>
  <si>
    <t>Vtičnice U/FTP, 1×RJ-45 kat.6A konektor 4PPoE, za podometno montažo, komplet z dozo, konektorji, okvirjem s protiprašnim pokrovčkom, komplet z konektorji in zaključevanjem kablov na konektorje</t>
  </si>
  <si>
    <t>RJ45 moški konektor, kat.6A, komplet z zaključevanjem</t>
  </si>
  <si>
    <t>Konektor RJ45 FTP6A M industrijski</t>
  </si>
  <si>
    <t>Konektor RJ45 FTP6A Ž vgradni</t>
  </si>
  <si>
    <t>Skupaj z DDV</t>
  </si>
  <si>
    <t>Telekomunikacijski vodnik s PVC izolacijo in oklopom, položen pretežno na kabelske police, delno v cevi. JH(St)-H 2x2x0.8 (za povezavo med EAM-N moduli in ZE6000 ali ABM2020) 
B2ca s1 d2 a1</t>
  </si>
  <si>
    <t xml:space="preserve">Razdelilnik  Rkl </t>
  </si>
  <si>
    <t>3p glavno bremensko ločilno stikalo 160 A</t>
  </si>
  <si>
    <t>3p inštalacijski odklopnik DC /4 A, 10 kA</t>
  </si>
  <si>
    <t>3p varovalni komplet TYTAN, komplet z varovalkami /20 A</t>
  </si>
  <si>
    <t>3p varovalni komplet TYTAN, komplet z varovalkami /35 A</t>
  </si>
  <si>
    <t>modularni kontaktor, kot npr. Eti R20-11 24V</t>
  </si>
  <si>
    <t>skupaj razdelilnik  Rkl :</t>
  </si>
  <si>
    <t>Prestavitev obstoječega priključka je potrebno izve3sti v sodelovanju z Telekom Slovenije</t>
  </si>
  <si>
    <t>Oddaljeni LCD prikazovalnik požara na vstopni lokaciji pri posredovanju gasilcev</t>
  </si>
  <si>
    <t>Akumulator 12V 24 Ah</t>
  </si>
  <si>
    <t>pridržalni magnet za vrata, 3000N, kpl s tipko za deblokado in kontra ploščo</t>
  </si>
  <si>
    <t>Opozorilni tablo "Pozor plin", komplet z adresnim vmesnikom za priključitev na adresno zanko</t>
  </si>
  <si>
    <t>Vremenska postaja (brez potencialni izhodi), komplet s senzorjem za dež in veter, Inox drogom za montažo na strehi in vsem pritrdilnim materialom, kompatibilna s centralo za ODT</t>
  </si>
  <si>
    <t>Krmilna centrala za sistem ODT, kot npr. EMB 8000+, 24A
Izhodna napetost 24V, skupno max. 24A
- 1 x požarna linija
- 2 x motorna linija
- 6-kanalni izhodni rele za napako in alarm
- akumulatorsko napajanje (2 x 17Ah)
Opomba: Pred naročilom centrale je potrebno preveriti število motorjev v jedilnici, ter tok posameznega motorja na oknih za ODT v jedilnici</t>
  </si>
  <si>
    <t>Centrala odvoda dima in toplote (kot npr. Control Unit EMB7300, 7300 10A - 0101-T HSE) s pripadjočo opremo:
- 1x identifikacija napake; stanje krmilja, kontrola linij, izpad omrežja, napaka Akku, itd.
- 1x požarna linija
- 1x motorna linija izhod 24Vdc
- 1x ročni javljalnik HSE na krmilni plošči; funkcija -normalno, napaka, požar, reset
- 1x tipka dnevne ventilacije na krmilni plošči
- Akku
- vremenski senzor
- Certifikat EN 12101-10
Opomba: Pred naročilom centrale je potrebno preveriti tok motorja na kupoli za ODT</t>
  </si>
  <si>
    <t>Kabli za sistem ODT</t>
  </si>
  <si>
    <t>Pridobitev potrdila za kompletni sistem ODT s strani pooblaščenega preglednika</t>
  </si>
  <si>
    <t>skupaj sistem za avtomatsko javljanje požara in ODT:</t>
  </si>
  <si>
    <t>Snemalnik do 64 vhodov za IP kamere
Do 2 kanala pri 32 MP/2 kanala pri 24 MP/4 kanala pri 12 MP/8 kanalov pri 8 MP/16 kanalov pri 4 MP/32 kanalov pri 1080p
Do 400 Mbps vhodne pasovne širine in 400 Mbps odhodne pasovne širine
2 HDMI (različni viri) in 2 VGA (različni viri), 8K ali dvojni 4K video izhodi
Podpira posebne kamere, vključno s kamero za štetje ljudi, kamero ANPR (samodejno prepoznavanje registrskih tablic) in kamero ribje oko
Napredna tehnologija pretakanja omogoča nemoten ogled v živo v slabih omrežnih pogojih
Podpira RAID 0, 1, 5, 6, 10 in N+M vročo rezervo za še zanesljivejše shranjevanje podatkov, učinkovito preprečuje tveganja izgube podatkov, kot npr. DS-9664NI-M8</t>
  </si>
  <si>
    <t>Drobni montažni material, razna nepredvidena dela, obračun po predhodni specifikaciji in potrditvi s strani investitorja/nadzornika (3%)</t>
  </si>
  <si>
    <t>skupaj Informacijsko komunikacijske tehnologije:</t>
  </si>
  <si>
    <t>Skupaj demontaža:</t>
  </si>
  <si>
    <t>Skupaj multimedijska oprema ene učilnice:</t>
  </si>
  <si>
    <t>Skupaj ozvočenje in multimedija:</t>
  </si>
  <si>
    <t>Vgradna instalacijska doza  100x100 mm za  dovod kablov iz zida v konzolo projektorja, vgrajena  v zidu na mestu kjer se montira konzola projektorja</t>
  </si>
  <si>
    <t>NN priključek (dobava in montaža)</t>
  </si>
  <si>
    <t>1.A</t>
  </si>
  <si>
    <t xml:space="preserve">NN priključek </t>
  </si>
  <si>
    <t>Elektro montažna dela, ki jih skladno s SZP izvede Elektro Celje d.d.</t>
  </si>
  <si>
    <t>Pripravljalna dela na gradbišču, nabava, prevoz in razklad opreme ter materiala in zavarovanje gradbišča</t>
  </si>
  <si>
    <t>Zamenjava transformatorja v TP Vojnik Šola</t>
  </si>
  <si>
    <t>demontaža obstoječega transformatorja in prevoz le tega na skladišče EC</t>
  </si>
  <si>
    <t>dobava in montaža novega transformatorja oljne izvedbe 20/0,4kV, 630 kVA s ustrezno termično zaščito</t>
  </si>
  <si>
    <t>demontaža obstoječih tokovnikov iz NN polja in prevoz v skladišče EC</t>
  </si>
  <si>
    <t>dobava in montaža novih tokovnikov 1000/5A v NN polje na dovodno zbiralčno povezavo, komplet s pritrdilnim in povezovalnim materialom</t>
  </si>
  <si>
    <t>odklop in označevanje obstoječih odvodnih povezav preseka ECu 80x10 mm, ter ponovni priklop na nov transformator (ob zamenjavi transformatorja preveriti dimenzije oz. tokovno zmogljivost obstoječih zbiralnic)</t>
  </si>
  <si>
    <t>Programiranje merilne garniture zaradi zamenjave tokovnikov</t>
  </si>
  <si>
    <t>Ozemljitev novega transformatorja</t>
  </si>
  <si>
    <t xml:space="preserve"> - nerjaveč valjanec RH1*H4 30x3,5 mm</t>
  </si>
  <si>
    <t xml:space="preserve"> - križna sponka inox</t>
  </si>
  <si>
    <t xml:space="preserve"> - zvari</t>
  </si>
  <si>
    <t xml:space="preserve"> - povezava na obstoječ ozemljitveni sistem</t>
  </si>
  <si>
    <t xml:space="preserve"> - meritve ozemljitve</t>
  </si>
  <si>
    <t>Dvižne naprave</t>
  </si>
  <si>
    <t>Transport opreme na gradbišče</t>
  </si>
  <si>
    <t xml:space="preserve">Izvedba elektro meritev in izdelava poročil </t>
  </si>
  <si>
    <t>skupaj NN priključek (Elektro montažna dela):</t>
  </si>
  <si>
    <t>1.B</t>
  </si>
  <si>
    <t>Dela, ki jih izvede investitor</t>
  </si>
  <si>
    <t>Pripravljalna dela na gradbišču, nabava, prevoz in razklad opreme ter materiala, zakoličba trase in zavarovanje gradbišča</t>
  </si>
  <si>
    <t>Podaljšanje zbiralnic v TP:</t>
  </si>
  <si>
    <t>Demontaža obstoječe 3p varovalnčne letve velikost 400 A, za namestitev na 185 mm sistem zbiralnic, odvoz</t>
  </si>
  <si>
    <t>Demontaža obstoječe 3p varovalnčne letve velikost 160 A, za namestitev na 185 mm sistem zbiralnic, odvoz</t>
  </si>
  <si>
    <t xml:space="preserve">3p varovalnčna letev za namestitev na 185 mm sistem zbiralnic, velikosti 630 A z 3 NV varovalčnimi vložki po enočrtni shemi, vgradnja na 185 mm sistem zbiralnic
Varovalčna letev mora biti opremljena opremljena s sistemom, ki omogoga, da je dve stikalni letvi možno mehansko povezati in istočasno izklopiti
</t>
  </si>
  <si>
    <t>Izvedba preboja in vpeljava zaščitne cevi fi 160 v kabelski prostor pod SN/NN prostor transformatorske postaje ter zatesnitev preboja</t>
  </si>
  <si>
    <t>Uvod kabla FG16R16 4x1x240 mm² mm2 v TP</t>
  </si>
  <si>
    <t>Priklop kabla FG16R16 4x1x240 mm² v NN blok in pritrditev,  komplet z drobnim montažnim in pritrdilnim materialom</t>
  </si>
  <si>
    <t>Priklop kabla FG16R16 4x1x240 mm² v PS R in pritrditev,  komplet z drobnim montažnim in pritrdilnim materialom</t>
  </si>
  <si>
    <t>Izdelava kabelskega končnika</t>
  </si>
  <si>
    <t>Kabel čevelj Cu 240 mm2</t>
  </si>
  <si>
    <t>Tesnitev prehoda kabla  FG16R16 4x1x240 mm² trafo postajo</t>
  </si>
  <si>
    <t xml:space="preserve">kabel FG16R16 1x240 mm² </t>
  </si>
  <si>
    <t>Izdelava nove enočrtne sheme in namestitev v TP (plastificirana shema)</t>
  </si>
  <si>
    <t>Sponke, napisne ploščice, drobni montažni in pritrdilni material</t>
  </si>
  <si>
    <t>Skupaj podaljšanje zbiralnic  v TP:</t>
  </si>
  <si>
    <t>Razdelilnik PS R</t>
  </si>
  <si>
    <t>Ustreza Prebil plast 04-022 ali enakovredno.
Omari bosta povezani skupaj, kar je potrebno navesti ob naročilu, da proizvajalec pripravi bočni izrez in tesnilo za medsebojno povezavo omar.</t>
  </si>
  <si>
    <t>Vgrajena oprema:</t>
  </si>
  <si>
    <t>Zbiralnični sistem za 185 mm sestav,  komplet z zbiralnicami  4x (50x10 mm) dolžine 1400 mm, komplet z nosilci zbiralk, zaključki…</t>
  </si>
  <si>
    <t xml:space="preserve">Priključna letev 800 A za 2 kabla preseka 4x240 mm2, npr. Schrack SI014380-- ali enakovredno </t>
  </si>
  <si>
    <t>3-polni Priključni terminal za kable do 300 mm2</t>
  </si>
  <si>
    <t>odklopnik kompaktne izvedbe z tokovno zmogljivostjo 800A, brez zaščitnega modula, z izklopilno tuljavo ABB Tmax T6N 800A ali enakovredno, komplet z adapterjem za namestitev v 185 mm sistem zbiralnic</t>
  </si>
  <si>
    <t xml:space="preserve">3p varovalnčna letev za namestitev na 185 mm sistem zbiralnic, velikosti 630 A z 3 NV varovalčnimi vložki po enočrtni shemi, vgradnja na 185 mm sistem zbiralnic
Varovalčna letev mora biti opremljena z kontrolnikom pregoretja varovalk. Vgrajeni varovalni vložki pa morajo biti opremljeni z udarno iglo, ki sproži kontrolnik varovalk v primeru pregoretja varovalk
</t>
  </si>
  <si>
    <t>3p varovalnčna letev za namestitev na 185 mm sistem zbiralnic, velikosti 160 A z 3 NV varovalčnimi vložki po enočrtni shemi, vgradnja na 185 mm sistem zbiralnic</t>
  </si>
  <si>
    <t>3p varovalni komplet VLC10/CH10, komplet z varovalkami 6A</t>
  </si>
  <si>
    <t>3p prenapetostni odvodnik npr. Protec B2 60/275V ali enakovredno</t>
  </si>
  <si>
    <t>oprema za pritrditev el. opreme ( kanali, perforirani nosilci, izolatorji, uvodnice, kabelski nosilci, letve, pokrovi okrovi, vijaki….)</t>
  </si>
  <si>
    <t>vezni material za izvedbo ožičenja ( vodniki, žica, tulci, kabelski čevlji, vrstne sponke….)</t>
  </si>
  <si>
    <t xml:space="preserve">meritve in atesti </t>
  </si>
  <si>
    <t>skupaj razdelilnik PS R:</t>
  </si>
  <si>
    <t>Razdelilnik PS PMO</t>
  </si>
  <si>
    <t>Preureditev obstoječe priključno merilne inox omarice:</t>
  </si>
  <si>
    <t>Demontaža obstoječega zbiralničnega sistema 185 mm sestava iz obstoječe omare, komplet z nosilci zbiralk, zaključki…</t>
  </si>
  <si>
    <t>Zbiralnični sistem za 185 mm sestav,  komplet z zbiralnicami  4x (40x10 mm) dolžine 660mm, komplet z nosilci zbiralk, zaključki…</t>
  </si>
  <si>
    <t>Demontaža obstoječe 3p varovalnčne letve velikost 250 A, za namestitev na 185 mm sistem zbiralnic, ponovna montaža</t>
  </si>
  <si>
    <t>3p varovalnčna letev za namestitev na 185 mm sistem zbiralnic, velikosti 630 A z 3 NV varovalčnimi vložki po enočrtni shemi, vgradnja na 185 mm sistem zbiralnic</t>
  </si>
  <si>
    <t>skupaj razdelilnik PS-PMO:</t>
  </si>
  <si>
    <t>Nov NN priključni vod:</t>
  </si>
  <si>
    <t>Kabel NA2XY-J 4x240 mm², 0,6/1kV</t>
  </si>
  <si>
    <t>Polaganje kabla NA2XY-J 4x240 mm² v zaščitne cevi</t>
  </si>
  <si>
    <t xml:space="preserve">Uvod kabla NA2XY-J 4x240 mm² v prostostoječi omari PS R in priklop. </t>
  </si>
  <si>
    <t xml:space="preserve">Uvod kabla NA2XY-J 4x240 mm² v prostostoječi omari PS PMO in priklop. </t>
  </si>
  <si>
    <t>Kabel čevelj Al-Cu 240 mm2</t>
  </si>
  <si>
    <t>Skupaj NN priključni vod:</t>
  </si>
  <si>
    <t>Meritve zaščite proti električnemu udaru, meritve ozemljitve in izdelava poročila.</t>
  </si>
  <si>
    <t>Valjanec RF 30x3,5 mm</t>
  </si>
  <si>
    <t>Meritve zaščite proti električnemu udaru, meritve prebojne trdnosti kabla, meritve ozemljitve in izdelava poročila.</t>
  </si>
  <si>
    <t>Strošek tehničnega nadzora s strani elektrodistributerja, stikalnih manipulacij na omrežju, zakoličbe obstoječih  NN kablov pri izvedbi gradbenih del in preboja v obstoječo TP</t>
  </si>
  <si>
    <t>Drobni montažni material, režijski stroški, manjša nepredvidena dela</t>
  </si>
  <si>
    <t>skupaj NN priključek (dela investitor):</t>
  </si>
  <si>
    <t>skupaj NN priključek (1+2):</t>
  </si>
  <si>
    <t>Zemeljska in gradbena dela so zajeta v projektu zunanje ureditve</t>
  </si>
  <si>
    <t>NN priključek (v mapi 3/1)</t>
  </si>
  <si>
    <t>Skupaj zamenjava transformatorja v TP Vojnik Šola:</t>
  </si>
  <si>
    <t>Skupaj multimedijska oprema za vse učilnice te faze:</t>
  </si>
  <si>
    <t>FG16OM16 1x240 mm2</t>
  </si>
  <si>
    <t>FG16OM16 4x50 mm2</t>
  </si>
  <si>
    <t>Tipka za zasilni izklop objekta ob požaru v ohišju s steklenim pokrovom, IP44</t>
  </si>
  <si>
    <t>Stikalno gor-0-dol, podometno, IP40, kot npr. TEM tip Modul ali enakovredno, vključno z dozami za upravljanje senčil</t>
  </si>
  <si>
    <t>2p kombinirano zaščitno stikalo KZS C 16/0,03 A, 10 kA</t>
  </si>
  <si>
    <t>Napajalnik 230VAC/24VDC, 5A</t>
  </si>
  <si>
    <t>LON pretvornik za merjenje aktivne moči na dovodnih kablih objekta (običajno vgrajeno v dovodni omari)
Sicotronic tip: MU400LON (EM2389)</t>
  </si>
  <si>
    <t>merilni center za npr. EM2389 (samo vgradnja in priklop zajet v popisu za optimizacijo moči)</t>
  </si>
  <si>
    <t>Tipka za zasilni izklop kotlarne ob požaru v ohišju s steklenim pokrovom.</t>
  </si>
  <si>
    <t>Dolbenje utorov  do 50x50 mm (ŠxG) za električne inštalacije po obstoječih stenah</t>
  </si>
  <si>
    <t>Pregled novo izvedenih električnih inštalacij po zahtevah "Pravilnika za NN električne inštalacije v stavbah"  in izdelava zapisnika o pregledu.</t>
  </si>
  <si>
    <t>Izredni pregled kompletne obstoječe električne inštalacije v obstoječem delu šole v velikosti 2000 m2 zaradi posega na inštalaciji po zahtevah "Pravilnika za NN električne inštalacije v stavbah"  v celotnem objektu na površini celotne obstoječe šole v katero se ni posegalo ter izdelava poročila.</t>
  </si>
  <si>
    <t>Pregled in električne meritve na razdelilnku in inštalaciji kotlarne</t>
  </si>
  <si>
    <t>Nadometna prostostoječa omarica IP 40, izdelana iz jeklene pločevine, komplet z vrati, ključavnico, žepkom za enopolno shemo, antikorozijsko zaščitena in vgrajeno sledečo opremo:</t>
  </si>
  <si>
    <t>Nadometna prostostoejča omarica IP 44, izdelana iz jeklene pločevine, komplet z vrati, ključavnico, žepkom za enopolno shemo, antikorozijsko zaščitena in vgrajeno sledečo opremo:</t>
  </si>
  <si>
    <t>Doza za vgradnjo v mizo enakovredno kot Bachmann Coneo, z vgrajenimi vtičnicami 3x230V vtičnica + 1xRJ45 vtičnica + 1xUSB, komplet s setom fleksi kablov l=2m za povezavo s talno dozo ter vsem montažnim materialom (zbornica)</t>
  </si>
  <si>
    <t>Pritrdilci vodnikov, vključno z pritrdilnim materialom:</t>
  </si>
  <si>
    <t>pritrdilec vodnikov SM dvojni</t>
  </si>
  <si>
    <t>pritrdilec vodnikov SM enojni</t>
  </si>
  <si>
    <t>Priprava odprtin za prehode kabelskih tras raznih dimenzij v AB stenah in AB ploščah pred betoniranjem.</t>
  </si>
  <si>
    <t>Meritve nivoja osvetljenosti splošne razsvetljave in izdelava poročila.</t>
  </si>
  <si>
    <t>Električne meritve na strojnih instalacijah (klimati…) in izdelava poročila.</t>
  </si>
  <si>
    <t>Razni priklopi ostalih naprav, kot so steklokeramične plošče, nape, senčila, ipd.</t>
  </si>
  <si>
    <t>Pred dobavo in montažo kablov je tipe kablov potrebno uskladiti z dobaviteljem opreme!</t>
  </si>
  <si>
    <t>NHXMH-J 3x1,5 mm²</t>
  </si>
  <si>
    <t>3p NV varovalčni ločilnik HVL, komplet z varovalkami</t>
  </si>
  <si>
    <t>Napajalnik 230VAC/24VDC, 3 A</t>
  </si>
  <si>
    <t xml:space="preserve">Dobava in napeljava elektricnih kablov za kabliranje kotrole ventilacije in blokade plina, komplet s kabelskimi cevlji. (Vsi kabli Cca s1 d1 a1)
</t>
  </si>
  <si>
    <t>J-H(St)H 1x2x0,8 mm²</t>
  </si>
  <si>
    <t>Priklopi za naprave v kuhinji:</t>
  </si>
  <si>
    <t>trifazni priklop kuhinjske naprave do moči 5 kW, komplet z drobnim materialom</t>
  </si>
  <si>
    <t>enofazni priklop naprave do moči 2,5 kW, komplet z drobnim materialom</t>
  </si>
  <si>
    <t>trifazni priklop kuhinjske naprave moči 30-40 kW, komplet z drobnim materialom</t>
  </si>
  <si>
    <t>trifazni priklop kuhinjske naprave moči 20-30 kW, komplet z drobnim materialom</t>
  </si>
  <si>
    <t>trifazni priklop kuhinjske naprave moči 10-20 kW, komplet z drobnim materialom</t>
  </si>
  <si>
    <t>trifazni priklop kuhinjske naprave moči 5-10 kW, komplet z drobnim materialom</t>
  </si>
  <si>
    <t>Nadometna tipska PVC omarica IP 55, komplet z vrati, s ključavnico, žepkom za enopolno shemo, antikorozijsko zaščitena in vgrajeno sledečo opremo:</t>
  </si>
  <si>
    <t xml:space="preserve">3p vtičnica 16A/230V </t>
  </si>
  <si>
    <t xml:space="preserve">5p vtičnica 16A/400V </t>
  </si>
  <si>
    <t xml:space="preserve">5p vtičnica 32A/400V </t>
  </si>
  <si>
    <t>uvodnice, Cu zbiralnice N in PE, ločena dodatna Cu zbiralnica za DIP, vrstne sponke kpl z nosilno letvijo in zaključnimi elementi,</t>
  </si>
  <si>
    <t>skupaj razdelilnik Rv:</t>
  </si>
  <si>
    <t>Razdelilniki Rv (vtičniško gnezdo)</t>
  </si>
  <si>
    <t>Močnostne elektroinštalacije 1. faza</t>
  </si>
  <si>
    <t>Napajalnik 230VAC/12VDC, 5 A</t>
  </si>
  <si>
    <t>4p tokovno zaščitno stikalo RCD (tip A) 63/0,03 A</t>
  </si>
  <si>
    <t>4p tokovno zaščitno stikalo RCD (FI): A 63/0,03 A</t>
  </si>
  <si>
    <t>3p inštalacijski odklopnik C /25 A, 10 kA</t>
  </si>
  <si>
    <t>3p inštalacijski odklopnik C /35 A, 10 kA</t>
  </si>
  <si>
    <t>Splošna razsvetljava 1. faza</t>
  </si>
  <si>
    <t>Varnostna razsvetljava 1. faza</t>
  </si>
  <si>
    <t>Informacijsko komunikacijske tehnologije 1. faza</t>
  </si>
  <si>
    <t>Videonadzorni sistem 1. faza</t>
  </si>
  <si>
    <t>Protivlomni sistem 1.faza</t>
  </si>
  <si>
    <t>Ozvočenje in multimedija 1.faza</t>
  </si>
  <si>
    <t>9</t>
  </si>
  <si>
    <t>Močnostne elektroinštalacije 1. nadstropje</t>
  </si>
  <si>
    <t>Splošna razsvetljava 1. nadstropje</t>
  </si>
  <si>
    <t>Varnostna razsvetljava 1. nadstropje</t>
  </si>
  <si>
    <t>Informacijsko komunikacijske tehnologije 1. nadstropje</t>
  </si>
  <si>
    <t>Videonadzorni sistem 1. nadstropje</t>
  </si>
  <si>
    <t>Ozvočenje in multimedija 1. nadstropje</t>
  </si>
  <si>
    <t>15</t>
  </si>
  <si>
    <t>Protivlomni sistem 1.nadstropje</t>
  </si>
  <si>
    <t>Močnostne elektroinštalacije 2. nadstropje</t>
  </si>
  <si>
    <t>Splošna razsvetljava 2. nadstropje</t>
  </si>
  <si>
    <t>Varnostna razsvetljava 2. nadstropje</t>
  </si>
  <si>
    <t>Informacijsko komunikacijske tehnologije 2. nadstropje</t>
  </si>
  <si>
    <t>Videonadzorni sistem 2. nadstropje</t>
  </si>
  <si>
    <t>Protivlomni sistem 2.nadstropje</t>
  </si>
  <si>
    <t>Ozvočenje in multimedija 2. nadstropje</t>
  </si>
  <si>
    <t>Močnostne elektroinštalacije 3. nadstropje</t>
  </si>
  <si>
    <t>Splošna razsvetljava 3. nadstropje</t>
  </si>
  <si>
    <t>Varnostna razsvetljava 3. nadstropje</t>
  </si>
  <si>
    <t>Informacijsko komunikacijske tehnologije 3. nadstropje</t>
  </si>
  <si>
    <t>Videonadzorni sistem 3. nadstropje</t>
  </si>
  <si>
    <t>Protivlomni sistem 3.nadstropje</t>
  </si>
  <si>
    <t>Ozvočenje in multimedija 3. nadstropje</t>
  </si>
  <si>
    <t>Sistem za avtomatsko javljanje požara 1. nadstropje</t>
  </si>
  <si>
    <t>Sistem za avtomatsko javljanje požara 2. nadstropje</t>
  </si>
  <si>
    <t>Sistem za avtomatsko javljanje požara 3. nadstropje</t>
  </si>
  <si>
    <t>skupaj sistem za avtomatsko javljanje požara:</t>
  </si>
  <si>
    <t>Sistem za avtomatsko javljanje požara in ODT 1. faza</t>
  </si>
  <si>
    <t>Močnostne elektroinštalacije pritličje</t>
  </si>
  <si>
    <t>Splošna razsvetljava pritličje</t>
  </si>
  <si>
    <t>Varnostna razsvetljava pritličje</t>
  </si>
  <si>
    <t>Informacijsko komunikacijske tehnologije pritličje</t>
  </si>
  <si>
    <t>Sistem za avtomatsko javljanje požara pritličje</t>
  </si>
  <si>
    <t>Videonadzorni sistem pritličje</t>
  </si>
  <si>
    <t>Protivlomni sistem pritličje</t>
  </si>
  <si>
    <t>Ozvočenje in multimedija pritličje</t>
  </si>
  <si>
    <t>Skupaj el. inštalacije in oprema 1.faza:</t>
  </si>
  <si>
    <t>Skupaj el. inštalacije in oprema pritličje:</t>
  </si>
  <si>
    <t>Nova analogna adresabilna modularna požarna centrala z ohišjem povezana na obstoječ del šole in novi prizidan del šole, z uporabniškim vmesnikom, napajalnikom, z 5 adresabilnimi zankami s 127 elementi.  EN54 parts 2, 4 and 13., kot na primer Hochiki Advanced.</t>
  </si>
  <si>
    <t>Skupaj el. inštalacije in oprema 1. nadstropje:</t>
  </si>
  <si>
    <t>Skupaj el. inštalacije in oprema 2. nadstropje:</t>
  </si>
  <si>
    <t>Skupaj el. inštalacije in oprema 3. nadstropje:</t>
  </si>
  <si>
    <t>Pregled sistema s strani pooblaščene institucije in sodelovanje serviserja pri pregledu  in PRIDOBITEV  POTRDILA O BREZHIBNEM DELOVANJU SISTEMA JAVLJANJA POŽARA, POŽARNIH LOPUT, DETEKCIJE PLINA za posamezno fazo gradnje</t>
  </si>
  <si>
    <t>Sodelovanje na pri pregledu za posamezno fazo gradnje</t>
  </si>
  <si>
    <t>REKAPITULACIJA KOMPLET</t>
  </si>
  <si>
    <t xml:space="preserve">Keršova ulica 8 </t>
  </si>
  <si>
    <t xml:space="preserve">3212 Vojnik </t>
  </si>
  <si>
    <t>REKONSTRUKCIJA, ENERGETSKA SANACIJA,</t>
  </si>
  <si>
    <t>ODSTRANITEV IN NOVA GRADNJA -</t>
  </si>
  <si>
    <t xml:space="preserve">DOZIDAVA OBJEKTA OSNOVNA ŠOLA VOJNIK </t>
  </si>
  <si>
    <t xml:space="preserve">Občina Vojnik </t>
  </si>
  <si>
    <t>cev F 20-35 mm</t>
  </si>
  <si>
    <t>cev F 13,5-16 mm</t>
  </si>
  <si>
    <t>cev F 11-16 mm</t>
  </si>
  <si>
    <t>Dobava in montaža ploščatega vodnika iz nerjavečega jekla 30x3,5 mm za izvedbo ozemljitvene instalacije. Proizvajalec HERMI</t>
  </si>
  <si>
    <r>
      <t xml:space="preserve">Izvedba tesnjenja požarnega prehoda kablov, požarne odpornosti </t>
    </r>
    <r>
      <rPr>
        <b/>
        <sz val="10"/>
        <rFont val="Arial Narrow"/>
        <family val="2"/>
      </rPr>
      <t>EI 60</t>
    </r>
    <r>
      <rPr>
        <sz val="10"/>
        <rFont val="Arial Narrow"/>
        <family val="2"/>
      </rPr>
      <t>. Tesnjenje se izvede s cerfificiranim tesnilnim materialom. Vgradnja materiala po detajlih proizvajalca. Vsak požarni preboj mora biti označen z predpisano oznako za označitev preboja.  Izdelati je potrebno poročilo poročilo o izvedbi požarnega tesnjenje in priložiti izjavo o pravilni in kompletni izvedbi požarnega tesnjenja:</t>
    </r>
  </si>
  <si>
    <r>
      <t>Termični kabel 68</t>
    </r>
    <r>
      <rPr>
        <vertAlign val="superscript"/>
        <sz val="10"/>
        <rFont val="Arial Narrow"/>
        <family val="2"/>
      </rPr>
      <t>o</t>
    </r>
    <r>
      <rPr>
        <sz val="10"/>
        <rFont val="Arial Narrow"/>
        <family val="2"/>
      </rPr>
      <t>C (/m) z zaponkami za polaganje, na primer Apollo</t>
    </r>
  </si>
  <si>
    <r>
      <t>Demontaža obstoječih svetilk, stikal, kablov, opreme  in ostalih elementov na površini  cca 5500</t>
    </r>
    <r>
      <rPr>
        <sz val="10"/>
        <color indexed="10"/>
        <rFont val="Arial Narrow"/>
        <family val="2"/>
      </rPr>
      <t xml:space="preserve"> </t>
    </r>
    <r>
      <rPr>
        <sz val="10"/>
        <rFont val="Arial Narrow"/>
        <family val="2"/>
      </rPr>
      <t>m2, sortiranje, predaja uporabnega materiala investitorju in odvoz neuporabnega materiala na ustrezno deponijo za odpadno električno in elektronsko opremo</t>
    </r>
  </si>
  <si>
    <r>
      <t>LiHCH 2x2x1 mm</t>
    </r>
    <r>
      <rPr>
        <sz val="11"/>
        <color indexed="8"/>
        <rFont val="Arial Narrow"/>
        <family val="2"/>
      </rPr>
      <t>²</t>
    </r>
  </si>
  <si>
    <r>
      <t>Prostostoječa omara, z dvojno izolacijo, stopnja zaščite II, IP 54, 770x1050x400 mm, s podstavkom, za temperaturno območje -50</t>
    </r>
    <r>
      <rPr>
        <vertAlign val="superscript"/>
        <sz val="10"/>
        <rFont val="Arial Narrow"/>
        <family val="2"/>
      </rPr>
      <t>o</t>
    </r>
    <r>
      <rPr>
        <sz val="10"/>
        <rFont val="Arial Narrow"/>
        <family val="2"/>
      </rPr>
      <t>C do +125</t>
    </r>
    <r>
      <rPr>
        <vertAlign val="superscript"/>
        <sz val="10"/>
        <rFont val="Arial Narrow"/>
        <family val="2"/>
      </rPr>
      <t>o</t>
    </r>
    <r>
      <rPr>
        <sz val="10"/>
        <rFont val="Arial Narrow"/>
        <family val="2"/>
      </rPr>
      <t>C, izdelana iz samougasnega poliestra, ojačanega s steklenimi vlakni, odpornega proti UV žarkom, temperaturi in udarcem, komplet z vrati, opremljena s tipsko ključavnico distributerja, z pritrdišči za zbiralčni sistem, žepkom za enopolno shemo, komplet z ustreznim poliesterskim podstavkom.</t>
    </r>
  </si>
  <si>
    <r>
      <t xml:space="preserve">dobava in montaža novih </t>
    </r>
    <r>
      <rPr>
        <u/>
        <sz val="10"/>
        <rFont val="Arial Narrow"/>
        <family val="2"/>
      </rPr>
      <t>žigosanih</t>
    </r>
    <r>
      <rPr>
        <sz val="10"/>
        <rFont val="Arial Narrow"/>
        <family val="2"/>
      </rPr>
      <t xml:space="preserve"> tokovnikov 400/5A na merilnem mestu šola npr. Circutor TC 6.2 ali enakovredno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</si>
</sst>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 #,##0.00\ &quot;€&quot;_-;\-* #,##0.00\ &quot;€&quot;_-;_-* &quot;-&quot;??\ &quot;€&quot;_-;_-@_-"/>
    <numFmt numFmtId="164" formatCode="[$$-409]#,##0.00;[Red]\-[$$-409]#,##0.00"/>
    <numFmt numFmtId="165" formatCode="[$SIT]\ #,##0.00;[Red][$SIT]\ #,##0.00"/>
    <numFmt numFmtId="166" formatCode="_-* #,##0.00\ _S_I_T_-;\-* #,##0.00\ _S_I_T_-;_-* \-??\ _S_I_T_-;_-@_-"/>
    <numFmt numFmtId="167" formatCode="&quot;DM&quot;#,##0.00;[Red]&quot;-DM&quot;#,##0.00"/>
    <numFmt numFmtId="168" formatCode="#,##0.00&quot; SIT&quot;;\-#,##0.00&quot; SIT&quot;"/>
    <numFmt numFmtId="169" formatCode="_-* #,##0.00\ _€_-;\-* #,##0.00\ _€_-;_-* \-??\ _€_-;_-@_-"/>
    <numFmt numFmtId="170" formatCode="0\."/>
    <numFmt numFmtId="171" formatCode="#,##0.00;[Red]\-#,##0.00;\ "/>
    <numFmt numFmtId="172" formatCode="#,###.00"/>
    <numFmt numFmtId="173" formatCode="#"/>
    <numFmt numFmtId="174" formatCode="#,##0&quot; kom&quot;;[Red]\-#,##0&quot; kom&quot;"/>
    <numFmt numFmtId="175" formatCode="&quot;cca &quot;#,##0&quot; m&quot;;[Red]\-#,##0&quot; m&quot;"/>
    <numFmt numFmtId="176" formatCode="#,##0&quot; kpl&quot;;[Red]\-#,##0&quot; kpl&quot;"/>
    <numFmt numFmtId="177" formatCode="_-* #,##0.00\ _S_I_T_-;\-* #,##0.00\ _S_I_T_-;_-* &quot;-&quot;??\ _S_I_T_-;_-@_-"/>
    <numFmt numFmtId="178" formatCode="_-* #,##0.00&quot; €&quot;_-;\-* #,##0.00&quot; €&quot;_-;_-* \-??&quot; €&quot;_-;_-@_-"/>
    <numFmt numFmtId="179" formatCode="#\ ##0"/>
    <numFmt numFmtId="180" formatCode="#,##0.00\ _€"/>
  </numFmts>
  <fonts count="57">
    <font>
      <sz val="12"/>
      <name val="Times New Roman"/>
      <family val="1"/>
      <charset val="238"/>
    </font>
    <font>
      <sz val="7"/>
      <name val="Arial Narrow"/>
      <family val="2"/>
      <charset val="238"/>
    </font>
    <font>
      <sz val="11"/>
      <color indexed="8"/>
      <name val="Calibri"/>
      <family val="2"/>
      <charset val="238"/>
    </font>
    <font>
      <sz val="11"/>
      <color indexed="22"/>
      <name val="Calibri"/>
      <family val="2"/>
      <charset val="238"/>
    </font>
    <font>
      <sz val="10"/>
      <name val="Arial"/>
      <family val="2"/>
      <charset val="204"/>
    </font>
    <font>
      <sz val="10"/>
      <color indexed="22"/>
      <name val="Arial"/>
      <family val="2"/>
      <charset val="238"/>
    </font>
    <font>
      <sz val="11"/>
      <color indexed="20"/>
      <name val="Calibri"/>
      <family val="2"/>
      <charset val="238"/>
    </font>
    <font>
      <b/>
      <sz val="11"/>
      <color indexed="52"/>
      <name val="Calibri"/>
      <family val="2"/>
      <charset val="238"/>
    </font>
    <font>
      <sz val="10"/>
      <name val="Arial"/>
      <family val="2"/>
      <charset val="238"/>
    </font>
    <font>
      <b/>
      <sz val="11"/>
      <color indexed="22"/>
      <name val="Calibri"/>
      <family val="2"/>
      <charset val="238"/>
    </font>
    <font>
      <sz val="10"/>
      <name val="Arial CE"/>
      <family val="2"/>
      <charset val="238"/>
    </font>
    <font>
      <i/>
      <sz val="11"/>
      <color indexed="23"/>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sz val="11"/>
      <color indexed="52"/>
      <name val="Calibri"/>
      <family val="2"/>
      <charset val="238"/>
    </font>
    <font>
      <sz val="10"/>
      <name val="Century Gothic CE"/>
      <family val="2"/>
      <charset val="238"/>
    </font>
    <font>
      <sz val="10"/>
      <name val="Times New Roman"/>
      <family val="1"/>
      <charset val="238"/>
    </font>
    <font>
      <sz val="11"/>
      <color indexed="60"/>
      <name val="Calibri"/>
      <family val="2"/>
      <charset val="238"/>
    </font>
    <font>
      <sz val="10"/>
      <name val="MS Sans"/>
      <family val="2"/>
      <charset val="238"/>
    </font>
    <font>
      <b/>
      <sz val="11"/>
      <color indexed="8"/>
      <name val="Calibri"/>
      <family val="2"/>
      <charset val="238"/>
    </font>
    <font>
      <sz val="11"/>
      <color indexed="10"/>
      <name val="Calibri"/>
      <family val="2"/>
      <charset val="238"/>
    </font>
    <font>
      <sz val="8"/>
      <color indexed="8"/>
      <name val="Tahoma"/>
      <family val="2"/>
      <charset val="238"/>
    </font>
    <font>
      <sz val="12"/>
      <name val="Times New Roman"/>
      <family val="1"/>
      <charset val="238"/>
    </font>
    <font>
      <sz val="12"/>
      <name val="Times New Roman"/>
      <family val="1"/>
      <charset val="238"/>
    </font>
    <font>
      <sz val="11"/>
      <color indexed="9"/>
      <name val="Calibri"/>
      <family val="2"/>
      <charset val="238"/>
    </font>
    <font>
      <sz val="11"/>
      <color indexed="19"/>
      <name val="Calibri"/>
      <family val="2"/>
      <charset val="238"/>
    </font>
    <font>
      <b/>
      <sz val="11"/>
      <color indexed="9"/>
      <name val="Calibri"/>
      <family val="2"/>
      <charset val="238"/>
    </font>
    <font>
      <b/>
      <sz val="11"/>
      <color indexed="10"/>
      <name val="Calibri"/>
      <family val="2"/>
      <charset val="238"/>
    </font>
    <font>
      <sz val="11"/>
      <color indexed="62"/>
      <name val="Calibri"/>
      <family val="2"/>
      <charset val="238"/>
    </font>
    <font>
      <sz val="10"/>
      <name val="Helv"/>
      <charset val="204"/>
    </font>
    <font>
      <sz val="11"/>
      <color indexed="8"/>
      <name val="Times New Roman"/>
      <family val="1"/>
      <charset val="238"/>
    </font>
    <font>
      <sz val="10"/>
      <name val="MS Sans Serif"/>
      <charset val="238"/>
    </font>
    <font>
      <sz val="11"/>
      <name val="Calibri"/>
      <family val="2"/>
      <charset val="238"/>
    </font>
    <font>
      <sz val="10"/>
      <name val="Arial CE"/>
      <charset val="238"/>
    </font>
    <font>
      <sz val="12"/>
      <name val="Times New Roman"/>
      <family val="1"/>
      <charset val="238"/>
    </font>
    <font>
      <sz val="11"/>
      <color theme="1"/>
      <name val="Calibri"/>
      <family val="2"/>
      <charset val="238"/>
      <scheme val="minor"/>
    </font>
    <font>
      <sz val="12"/>
      <name val="Arial Narrow"/>
      <family val="2"/>
    </font>
    <font>
      <b/>
      <sz val="12"/>
      <name val="Arial Narrow"/>
      <family val="2"/>
    </font>
    <font>
      <sz val="10"/>
      <name val="Arial Narrow"/>
      <family val="2"/>
    </font>
    <font>
      <b/>
      <sz val="10"/>
      <name val="Arial Narrow"/>
      <family val="2"/>
    </font>
    <font>
      <b/>
      <sz val="10"/>
      <color rgb="FFFF0000"/>
      <name val="Arial Narrow"/>
      <family val="2"/>
    </font>
    <font>
      <sz val="10"/>
      <color indexed="10"/>
      <name val="Arial Narrow"/>
      <family val="2"/>
    </font>
    <font>
      <sz val="10"/>
      <color indexed="57"/>
      <name val="Arial Narrow"/>
      <family val="2"/>
    </font>
    <font>
      <sz val="10"/>
      <color indexed="8"/>
      <name val="Arial Narrow"/>
      <family val="2"/>
    </font>
    <font>
      <b/>
      <i/>
      <sz val="10"/>
      <name val="Arial Narrow"/>
      <family val="2"/>
    </font>
    <font>
      <sz val="10"/>
      <color indexed="22"/>
      <name val="Arial Narrow"/>
      <family val="2"/>
    </font>
    <font>
      <sz val="10"/>
      <color theme="1"/>
      <name val="Arial Narrow"/>
      <family val="2"/>
    </font>
    <font>
      <sz val="10"/>
      <color indexed="14"/>
      <name val="Arial Narrow"/>
      <family val="2"/>
    </font>
    <font>
      <b/>
      <sz val="10"/>
      <color indexed="57"/>
      <name val="Arial Narrow"/>
      <family val="2"/>
    </font>
    <font>
      <b/>
      <sz val="10"/>
      <color indexed="10"/>
      <name val="Arial Narrow"/>
      <family val="2"/>
    </font>
    <font>
      <sz val="10"/>
      <color rgb="FFFF0000"/>
      <name val="Arial Narrow"/>
      <family val="2"/>
    </font>
    <font>
      <sz val="10"/>
      <color indexed="12"/>
      <name val="Arial Narrow"/>
      <family val="2"/>
    </font>
    <font>
      <vertAlign val="superscript"/>
      <sz val="10"/>
      <name val="Arial Narrow"/>
      <family val="2"/>
    </font>
    <font>
      <sz val="9"/>
      <color theme="1"/>
      <name val="Arial Narrow"/>
      <family val="2"/>
    </font>
    <font>
      <sz val="11"/>
      <color indexed="8"/>
      <name val="Arial Narrow"/>
      <family val="2"/>
    </font>
    <font>
      <u/>
      <sz val="10"/>
      <name val="Arial Narrow"/>
      <family val="2"/>
    </font>
  </fonts>
  <fills count="21">
    <fill>
      <patternFill patternType="none"/>
    </fill>
    <fill>
      <patternFill patternType="gray125"/>
    </fill>
    <fill>
      <patternFill patternType="solid">
        <fgColor indexed="26"/>
        <bgColor indexed="43"/>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18"/>
        <bgColor indexed="32"/>
      </patternFill>
    </fill>
    <fill>
      <patternFill patternType="solid">
        <fgColor indexed="45"/>
      </patternFill>
    </fill>
    <fill>
      <patternFill patternType="solid">
        <fgColor indexed="22"/>
      </patternFill>
    </fill>
    <fill>
      <patternFill patternType="solid">
        <fgColor indexed="9"/>
        <bgColor indexed="27"/>
      </patternFill>
    </fill>
    <fill>
      <patternFill patternType="solid">
        <fgColor indexed="55"/>
      </patternFill>
    </fill>
    <fill>
      <patternFill patternType="solid">
        <fgColor indexed="9"/>
        <bgColor indexed="26"/>
      </patternFill>
    </fill>
    <fill>
      <patternFill patternType="solid">
        <fgColor indexed="43"/>
      </patternFill>
    </fill>
    <fill>
      <patternFill patternType="solid">
        <fgColor indexed="26"/>
      </patternFill>
    </fill>
    <fill>
      <patternFill patternType="solid">
        <fgColor indexed="56"/>
      </patternFill>
    </fill>
    <fill>
      <patternFill patternType="solid">
        <fgColor indexed="51"/>
      </patternFill>
    </fill>
    <fill>
      <patternFill patternType="solid">
        <fgColor indexed="9"/>
      </patternFill>
    </fill>
    <fill>
      <patternFill patternType="solid">
        <fgColor indexed="46"/>
      </patternFill>
    </fill>
    <fill>
      <patternFill patternType="solid">
        <fgColor theme="9" tint="0.79998168889431442"/>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right/>
      <top/>
      <bottom style="hair">
        <color indexed="18"/>
      </bottom>
      <diagonal/>
    </border>
    <border>
      <left style="hair">
        <color indexed="18"/>
      </left>
      <right/>
      <top/>
      <bottom style="hair">
        <color indexed="18"/>
      </bottom>
      <diagonal/>
    </border>
    <border>
      <left/>
      <right style="hair">
        <color indexed="18"/>
      </right>
      <top/>
      <bottom style="hair">
        <color indexed="18"/>
      </bottom>
      <diagonal/>
    </border>
    <border>
      <left style="hair">
        <color indexed="18"/>
      </left>
      <right/>
      <top/>
      <bottom/>
      <diagonal/>
    </border>
    <border>
      <left/>
      <right style="hair">
        <color indexed="18"/>
      </right>
      <top/>
      <bottom/>
      <diagonal/>
    </border>
    <border>
      <left/>
      <right/>
      <top style="hair">
        <color indexed="18"/>
      </top>
      <bottom/>
      <diagonal/>
    </border>
    <border>
      <left style="hair">
        <color indexed="18"/>
      </left>
      <right/>
      <top style="hair">
        <color indexed="18"/>
      </top>
      <bottom/>
      <diagonal/>
    </border>
    <border>
      <left/>
      <right style="hair">
        <color indexed="18"/>
      </right>
      <top style="hair">
        <color indexed="18"/>
      </top>
      <bottom/>
      <diagonal/>
    </border>
    <border>
      <left style="double">
        <color indexed="63"/>
      </left>
      <right style="double">
        <color indexed="63"/>
      </right>
      <top style="double">
        <color indexed="63"/>
      </top>
      <bottom style="double">
        <color indexed="63"/>
      </bottom>
      <diagonal/>
    </border>
    <border>
      <left style="hair">
        <color indexed="18"/>
      </left>
      <right style="hair">
        <color indexed="18"/>
      </right>
      <top style="hair">
        <color indexed="18"/>
      </top>
      <bottom style="hair">
        <color indexed="18"/>
      </bottom>
      <diagonal/>
    </border>
    <border>
      <left/>
      <right/>
      <top/>
      <bottom style="thick">
        <color indexed="49"/>
      </bottom>
      <diagonal/>
    </border>
    <border>
      <left/>
      <right/>
      <top/>
      <bottom style="thick">
        <color indexed="22"/>
      </bottom>
      <diagonal/>
    </border>
    <border>
      <left/>
      <right/>
      <top/>
      <bottom style="medium">
        <color indexed="49"/>
      </bottom>
      <diagonal/>
    </border>
    <border>
      <left style="hair">
        <color indexed="8"/>
      </left>
      <right style="hair">
        <color indexed="8"/>
      </right>
      <top style="hair">
        <color indexed="8"/>
      </top>
      <bottom style="hair">
        <color indexed="8"/>
      </bottom>
      <diagonal/>
    </border>
    <border>
      <left/>
      <right/>
      <top/>
      <bottom style="double">
        <color indexed="52"/>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right/>
      <top style="thin">
        <color indexed="49"/>
      </top>
      <bottom style="double">
        <color indexed="49"/>
      </bottom>
      <diagonal/>
    </border>
    <border>
      <left/>
      <right/>
      <top style="thin">
        <color indexed="56"/>
      </top>
      <bottom style="double">
        <color indexed="56"/>
      </bottom>
      <diagonal/>
    </border>
    <border>
      <left/>
      <right/>
      <top/>
      <bottom style="double">
        <color indexed="64"/>
      </bottom>
      <diagonal/>
    </border>
    <border>
      <left/>
      <right/>
      <top style="thin">
        <color indexed="64"/>
      </top>
      <bottom/>
      <diagonal/>
    </border>
    <border>
      <left/>
      <right/>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s>
  <cellStyleXfs count="127">
    <xf numFmtId="0" fontId="0" fillId="0" borderId="0"/>
    <xf numFmtId="0" fontId="4" fillId="0" borderId="0"/>
    <xf numFmtId="0" fontId="30" fillId="0" borderId="0"/>
    <xf numFmtId="0" fontId="4" fillId="0" borderId="0"/>
    <xf numFmtId="0" fontId="30" fillId="0" borderId="0"/>
    <xf numFmtId="0" fontId="1" fillId="0" borderId="0" applyNumberFormat="0">
      <alignment horizontal="left" vertical="center"/>
    </xf>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5" fillId="8" borderId="0" applyBorder="0" applyProtection="0">
      <alignment vertical="center"/>
    </xf>
    <xf numFmtId="0" fontId="5" fillId="8" borderId="0" applyBorder="0" applyProtection="0">
      <alignment vertical="center"/>
    </xf>
    <xf numFmtId="0" fontId="6" fillId="9" borderId="0" applyNumberFormat="0" applyBorder="0" applyAlignment="0" applyProtection="0"/>
    <xf numFmtId="0" fontId="7" fillId="10" borderId="1" applyNumberFormat="0" applyAlignment="0" applyProtection="0"/>
    <xf numFmtId="0" fontId="8" fillId="11" borderId="0" applyBorder="0" applyProtection="0">
      <alignment horizontal="right" vertical="center" wrapText="1"/>
    </xf>
    <xf numFmtId="0" fontId="8" fillId="11" borderId="0" applyBorder="0" applyProtection="0">
      <alignment horizontal="right" vertical="center" wrapText="1"/>
    </xf>
    <xf numFmtId="0" fontId="8" fillId="11" borderId="2" applyProtection="0">
      <alignment horizontal="right" vertical="center" wrapText="1"/>
    </xf>
    <xf numFmtId="0" fontId="8" fillId="11" borderId="2" applyProtection="0">
      <alignment horizontal="right" vertical="center" wrapText="1"/>
    </xf>
    <xf numFmtId="0" fontId="8" fillId="11" borderId="3" applyProtection="0">
      <alignment horizontal="right" vertical="center" wrapText="1"/>
    </xf>
    <xf numFmtId="0" fontId="8" fillId="11" borderId="3" applyProtection="0">
      <alignment horizontal="right" vertical="center" wrapText="1"/>
    </xf>
    <xf numFmtId="0" fontId="8" fillId="11" borderId="4" applyProtection="0">
      <alignment horizontal="right" vertical="center" wrapText="1"/>
    </xf>
    <xf numFmtId="0" fontId="8" fillId="11" borderId="4" applyProtection="0">
      <alignment horizontal="right" vertical="center" wrapText="1"/>
    </xf>
    <xf numFmtId="0" fontId="8" fillId="11" borderId="5" applyProtection="0">
      <alignment horizontal="right" vertical="center" wrapText="1"/>
    </xf>
    <xf numFmtId="0" fontId="8" fillId="11" borderId="5" applyProtection="0">
      <alignment horizontal="right" vertical="center" wrapText="1"/>
    </xf>
    <xf numFmtId="0" fontId="8" fillId="11" borderId="6" applyProtection="0">
      <alignment horizontal="right" vertical="center" wrapText="1"/>
    </xf>
    <xf numFmtId="0" fontId="8" fillId="11" borderId="6" applyProtection="0">
      <alignment horizontal="right" vertical="center" wrapText="1"/>
    </xf>
    <xf numFmtId="0" fontId="8" fillId="11" borderId="7" applyProtection="0">
      <alignment horizontal="right" vertical="center" wrapText="1"/>
    </xf>
    <xf numFmtId="0" fontId="8" fillId="11" borderId="7" applyProtection="0">
      <alignment horizontal="right" vertical="center" wrapText="1"/>
    </xf>
    <xf numFmtId="0" fontId="8" fillId="11" borderId="8" applyProtection="0">
      <alignment horizontal="right" vertical="center" wrapText="1"/>
    </xf>
    <xf numFmtId="0" fontId="8" fillId="11" borderId="8" applyProtection="0">
      <alignment horizontal="right" vertical="center" wrapText="1"/>
    </xf>
    <xf numFmtId="0" fontId="8" fillId="11" borderId="9" applyProtection="0">
      <alignment horizontal="right" vertical="center" wrapText="1"/>
    </xf>
    <xf numFmtId="0" fontId="8" fillId="11" borderId="9" applyProtection="0">
      <alignment horizontal="right" vertical="center" wrapText="1"/>
    </xf>
    <xf numFmtId="2" fontId="8" fillId="11" borderId="0" applyProtection="0">
      <alignment horizontal="right" vertical="center" wrapText="1"/>
    </xf>
    <xf numFmtId="0" fontId="9" fillId="12" borderId="10" applyNumberFormat="0" applyAlignment="0" applyProtection="0"/>
    <xf numFmtId="0" fontId="8" fillId="11" borderId="11" applyProtection="0">
      <alignment horizontal="center" wrapText="1"/>
    </xf>
    <xf numFmtId="0" fontId="8" fillId="11" borderId="11" applyProtection="0">
      <alignment horizontal="center" wrapText="1"/>
    </xf>
    <xf numFmtId="44" fontId="8" fillId="0" borderId="0" applyFill="0" applyBorder="0" applyAlignment="0" applyProtection="0"/>
    <xf numFmtId="0" fontId="2" fillId="0" borderId="0"/>
    <xf numFmtId="0" fontId="10" fillId="0" borderId="0"/>
    <xf numFmtId="0" fontId="22" fillId="13" borderId="0">
      <alignment horizontal="left" vertical="top"/>
    </xf>
    <xf numFmtId="0" fontId="11" fillId="0" borderId="0" applyNumberFormat="0" applyFill="0" applyBorder="0" applyAlignment="0" applyProtection="0"/>
    <xf numFmtId="0" fontId="12" fillId="0" borderId="12" applyNumberFormat="0" applyFill="0" applyAlignment="0" applyProtection="0"/>
    <xf numFmtId="0" fontId="13" fillId="0" borderId="13" applyNumberFormat="0" applyFill="0" applyAlignment="0" applyProtection="0"/>
    <xf numFmtId="0" fontId="14" fillId="0" borderId="14" applyNumberFormat="0" applyFill="0" applyAlignment="0" applyProtection="0"/>
    <xf numFmtId="0" fontId="14" fillId="0" borderId="0" applyNumberFormat="0" applyFill="0" applyBorder="0" applyAlignment="0" applyProtection="0"/>
    <xf numFmtId="164" fontId="8" fillId="0" borderId="15">
      <alignment vertical="center"/>
      <protection locked="0"/>
    </xf>
    <xf numFmtId="164" fontId="8" fillId="0" borderId="15">
      <alignment vertical="center"/>
      <protection locked="0"/>
    </xf>
    <xf numFmtId="0" fontId="15" fillId="0" borderId="16" applyNumberFormat="0" applyFill="0" applyAlignment="0" applyProtection="0"/>
    <xf numFmtId="0" fontId="12" fillId="0" borderId="17" applyNumberFormat="0" applyFill="0" applyAlignment="0" applyProtection="0"/>
    <xf numFmtId="0" fontId="13" fillId="0" borderId="18" applyNumberFormat="0" applyFill="0" applyAlignment="0" applyProtection="0"/>
    <xf numFmtId="0" fontId="14" fillId="0" borderId="19" applyNumberFormat="0" applyFill="0" applyAlignment="0" applyProtection="0"/>
    <xf numFmtId="0" fontId="14" fillId="0" borderId="0" applyNumberFormat="0" applyFill="0" applyBorder="0" applyAlignment="0" applyProtection="0"/>
    <xf numFmtId="0" fontId="36" fillId="0" borderId="0"/>
    <xf numFmtId="0" fontId="33" fillId="0" borderId="0"/>
    <xf numFmtId="0" fontId="16" fillId="0" borderId="0"/>
    <xf numFmtId="0" fontId="8" fillId="0" borderId="0"/>
    <xf numFmtId="0" fontId="17" fillId="0" borderId="0"/>
    <xf numFmtId="0" fontId="23" fillId="0" borderId="0"/>
    <xf numFmtId="0" fontId="23" fillId="0" borderId="0"/>
    <xf numFmtId="0" fontId="23" fillId="0" borderId="0"/>
    <xf numFmtId="0" fontId="23" fillId="0" borderId="0"/>
    <xf numFmtId="0" fontId="8" fillId="0" borderId="0"/>
    <xf numFmtId="0" fontId="24" fillId="0" borderId="0"/>
    <xf numFmtId="0" fontId="23" fillId="0" borderId="0"/>
    <xf numFmtId="0" fontId="32" fillId="0" borderId="0"/>
    <xf numFmtId="0" fontId="35"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0" fillId="0" borderId="0"/>
    <xf numFmtId="0" fontId="8" fillId="0" borderId="0">
      <alignment vertical="center"/>
    </xf>
    <xf numFmtId="0" fontId="5" fillId="0" borderId="0">
      <alignment vertical="center"/>
    </xf>
    <xf numFmtId="0" fontId="8" fillId="0" borderId="0">
      <alignment vertical="center"/>
    </xf>
    <xf numFmtId="0" fontId="8" fillId="0" borderId="0">
      <alignment vertical="center"/>
    </xf>
    <xf numFmtId="0" fontId="10" fillId="0" borderId="0">
      <alignment vertical="center"/>
    </xf>
    <xf numFmtId="0" fontId="18" fillId="14" borderId="0" applyNumberFormat="0" applyBorder="0" applyAlignment="0" applyProtection="0"/>
    <xf numFmtId="0" fontId="26" fillId="14" borderId="0" applyNumberFormat="0" applyBorder="0" applyAlignment="0" applyProtection="0"/>
    <xf numFmtId="0" fontId="36" fillId="0" borderId="0"/>
    <xf numFmtId="0" fontId="23" fillId="0" borderId="0"/>
    <xf numFmtId="0" fontId="36" fillId="0" borderId="0"/>
    <xf numFmtId="0" fontId="23" fillId="0" borderId="0"/>
    <xf numFmtId="0" fontId="24" fillId="15" borderId="20" applyNumberFormat="0" applyFont="0" applyAlignment="0" applyProtection="0"/>
    <xf numFmtId="0" fontId="23" fillId="2" borderId="20" applyNumberFormat="0" applyAlignment="0" applyProtection="0"/>
    <xf numFmtId="0" fontId="23" fillId="15" borderId="20" applyNumberFormat="0" applyFont="0" applyAlignment="0" applyProtection="0"/>
    <xf numFmtId="0" fontId="23" fillId="2" borderId="20" applyNumberFormat="0" applyAlignment="0" applyProtection="0"/>
    <xf numFmtId="0" fontId="23" fillId="15" borderId="20" applyNumberFormat="0" applyFont="0" applyAlignment="0" applyProtection="0"/>
    <xf numFmtId="0" fontId="23" fillId="2" borderId="20" applyNumberFormat="0" applyAlignment="0" applyProtection="0"/>
    <xf numFmtId="0" fontId="23" fillId="15" borderId="20" applyNumberFormat="0" applyFont="0" applyAlignment="0" applyProtection="0"/>
    <xf numFmtId="165" fontId="8" fillId="0" borderId="0"/>
    <xf numFmtId="165" fontId="8" fillId="0" borderId="0"/>
    <xf numFmtId="165" fontId="8" fillId="0" borderId="0"/>
    <xf numFmtId="165" fontId="8" fillId="0" borderId="0"/>
    <xf numFmtId="0" fontId="23" fillId="2" borderId="20" applyNumberFormat="0" applyAlignment="0" applyProtection="0"/>
    <xf numFmtId="0" fontId="23" fillId="15" borderId="20" applyNumberFormat="0" applyFont="0" applyAlignment="0" applyProtection="0"/>
    <xf numFmtId="0" fontId="23" fillId="2" borderId="20" applyNumberFormat="0" applyAlignment="0" applyProtection="0"/>
    <xf numFmtId="0" fontId="23" fillId="15" borderId="20" applyNumberFormat="0" applyFont="0" applyAlignment="0" applyProtection="0"/>
    <xf numFmtId="0" fontId="23" fillId="2" borderId="20" applyNumberFormat="0" applyAlignment="0" applyProtection="0"/>
    <xf numFmtId="0" fontId="23" fillId="15" borderId="20" applyNumberFormat="0" applyFont="0" applyAlignment="0" applyProtection="0"/>
    <xf numFmtId="0" fontId="24" fillId="15" borderId="20" applyNumberFormat="0" applyFont="0" applyAlignment="0" applyProtection="0"/>
    <xf numFmtId="0" fontId="11" fillId="0" borderId="0" applyNumberFormat="0" applyFill="0" applyBorder="0" applyAlignment="0" applyProtection="0"/>
    <xf numFmtId="0" fontId="31" fillId="0" borderId="0" applyBorder="0" applyProtection="0">
      <alignment vertical="top" wrapText="1"/>
    </xf>
    <xf numFmtId="0" fontId="25" fillId="16" borderId="0" applyNumberFormat="0" applyBorder="0" applyAlignment="0" applyProtection="0"/>
    <xf numFmtId="0" fontId="25" fillId="7" borderId="0" applyNumberFormat="0" applyBorder="0" applyAlignment="0" applyProtection="0"/>
    <xf numFmtId="0" fontId="25" fillId="17" borderId="0" applyNumberFormat="0" applyBorder="0" applyAlignment="0" applyProtection="0"/>
    <xf numFmtId="0" fontId="25" fillId="6"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1" fillId="0" borderId="21" applyNumberFormat="0" applyFill="0" applyAlignment="0" applyProtection="0"/>
    <xf numFmtId="0" fontId="27" fillId="12" borderId="10" applyNumberFormat="0" applyAlignment="0" applyProtection="0"/>
    <xf numFmtId="0" fontId="28" fillId="18" borderId="1" applyNumberFormat="0" applyAlignment="0" applyProtection="0"/>
    <xf numFmtId="0" fontId="6" fillId="19" borderId="0" applyNumberFormat="0" applyBorder="0" applyAlignment="0" applyProtection="0"/>
    <xf numFmtId="0" fontId="10" fillId="0" borderId="0"/>
    <xf numFmtId="0" fontId="19" fillId="0" borderId="0"/>
    <xf numFmtId="0" fontId="10" fillId="0" borderId="0"/>
    <xf numFmtId="0" fontId="20" fillId="0" borderId="22" applyNumberFormat="0" applyFill="0" applyAlignment="0" applyProtection="0"/>
    <xf numFmtId="166" fontId="23" fillId="0" borderId="0" applyFill="0" applyBorder="0" applyAlignment="0" applyProtection="0"/>
    <xf numFmtId="166" fontId="10" fillId="0" borderId="0" applyFill="0" applyBorder="0" applyAlignment="0" applyProtection="0"/>
    <xf numFmtId="166" fontId="23" fillId="0" borderId="0" applyFill="0" applyBorder="0" applyAlignment="0" applyProtection="0"/>
    <xf numFmtId="177" fontId="23" fillId="0" borderId="0" applyFont="0" applyFill="0" applyBorder="0" applyAlignment="0" applyProtection="0"/>
    <xf numFmtId="177" fontId="34" fillId="0" borderId="0" applyFont="0" applyFill="0" applyBorder="0" applyAlignment="0" applyProtection="0"/>
    <xf numFmtId="0" fontId="29" fillId="14" borderId="1" applyNumberFormat="0" applyAlignment="0" applyProtection="0"/>
    <xf numFmtId="0" fontId="20" fillId="0" borderId="23" applyNumberFormat="0" applyFill="0" applyAlignment="0" applyProtection="0"/>
    <xf numFmtId="167" fontId="23" fillId="0" borderId="0" applyFill="0" applyBorder="0" applyAlignment="0" applyProtection="0"/>
  </cellStyleXfs>
  <cellXfs count="557">
    <xf numFmtId="0" fontId="0" fillId="0" borderId="0" xfId="0"/>
    <xf numFmtId="0" fontId="37" fillId="0" borderId="0" xfId="0" applyFont="1" applyAlignment="1">
      <alignment horizontal="left" vertical="top" wrapText="1"/>
    </xf>
    <xf numFmtId="1" fontId="37" fillId="0" borderId="0" xfId="74" applyNumberFormat="1" applyFont="1" applyAlignment="1">
      <alignment horizontal="left" vertical="top" wrapText="1"/>
    </xf>
    <xf numFmtId="49" fontId="37" fillId="0" borderId="0" xfId="71" applyNumberFormat="1" applyFont="1" applyAlignment="1">
      <alignment horizontal="justify" vertical="top" wrapText="1"/>
    </xf>
    <xf numFmtId="1" fontId="37" fillId="0" borderId="0" xfId="74" applyNumberFormat="1" applyFont="1" applyAlignment="1">
      <alignment horizontal="justify" vertical="top" wrapText="1"/>
    </xf>
    <xf numFmtId="49" fontId="37" fillId="0" borderId="0" xfId="68" applyNumberFormat="1" applyFont="1" applyAlignment="1" applyProtection="1">
      <alignment vertical="top" wrapText="1"/>
      <protection locked="0"/>
    </xf>
    <xf numFmtId="49" fontId="37" fillId="0" borderId="25" xfId="68" applyNumberFormat="1" applyFont="1" applyBorder="1" applyAlignment="1" applyProtection="1">
      <alignment vertical="top" wrapText="1"/>
      <protection locked="0"/>
    </xf>
    <xf numFmtId="0" fontId="37" fillId="0" borderId="0" xfId="0" applyFont="1" applyAlignment="1">
      <alignment horizontal="center" wrapText="1"/>
    </xf>
    <xf numFmtId="0" fontId="37" fillId="0" borderId="0" xfId="0" applyFont="1"/>
    <xf numFmtId="0" fontId="38" fillId="0" borderId="0" xfId="0" applyFont="1" applyAlignment="1">
      <alignment horizontal="center" wrapText="1"/>
    </xf>
    <xf numFmtId="49" fontId="37" fillId="0" borderId="0" xfId="0" applyNumberFormat="1" applyFont="1" applyAlignment="1">
      <alignment horizontal="center" wrapText="1"/>
    </xf>
    <xf numFmtId="0" fontId="38" fillId="0" borderId="0" xfId="0" applyFont="1" applyAlignment="1">
      <alignment horizontal="left" vertical="top" wrapText="1"/>
    </xf>
    <xf numFmtId="0" fontId="39" fillId="0" borderId="0" xfId="70" applyFont="1">
      <alignment vertical="center"/>
    </xf>
    <xf numFmtId="0" fontId="37" fillId="0" borderId="0" xfId="70" applyFont="1">
      <alignment vertical="center"/>
    </xf>
    <xf numFmtId="168" fontId="37" fillId="0" borderId="0" xfId="70" applyNumberFormat="1" applyFont="1">
      <alignment vertical="center"/>
    </xf>
    <xf numFmtId="0" fontId="38" fillId="0" borderId="0" xfId="0" applyFont="1" applyAlignment="1">
      <alignment horizontal="left"/>
    </xf>
    <xf numFmtId="0" fontId="39" fillId="0" borderId="0" xfId="70" applyFont="1" applyAlignment="1">
      <alignment horizontal="left" vertical="center"/>
    </xf>
    <xf numFmtId="0" fontId="37" fillId="0" borderId="0" xfId="70" applyFont="1" applyAlignment="1">
      <alignment horizontal="left" vertical="center"/>
    </xf>
    <xf numFmtId="168" fontId="37" fillId="0" borderId="0" xfId="70" applyNumberFormat="1" applyFont="1" applyAlignment="1">
      <alignment horizontal="left" vertical="center"/>
    </xf>
    <xf numFmtId="0" fontId="37" fillId="0" borderId="0" xfId="0" applyFont="1" applyAlignment="1">
      <alignment horizontal="left"/>
    </xf>
    <xf numFmtId="168" fontId="37" fillId="0" borderId="0" xfId="0" applyNumberFormat="1" applyFont="1"/>
    <xf numFmtId="0" fontId="37" fillId="0" borderId="0" xfId="0" applyFont="1" applyAlignment="1">
      <alignment wrapText="1"/>
    </xf>
    <xf numFmtId="0" fontId="40" fillId="0" borderId="0" xfId="0" applyFont="1"/>
    <xf numFmtId="0" fontId="40" fillId="0" borderId="0" xfId="0" applyFont="1" applyAlignment="1">
      <alignment wrapText="1"/>
    </xf>
    <xf numFmtId="0" fontId="40" fillId="0" borderId="0" xfId="0" applyFont="1" applyAlignment="1">
      <alignment horizontal="right" vertical="top"/>
    </xf>
    <xf numFmtId="0" fontId="39" fillId="0" borderId="0" xfId="77" applyFont="1">
      <alignment vertical="center"/>
    </xf>
    <xf numFmtId="0" fontId="39" fillId="0" borderId="0" xfId="77" applyFont="1" applyAlignment="1">
      <alignment vertical="center" wrapText="1"/>
    </xf>
    <xf numFmtId="0" fontId="39" fillId="0" borderId="0" xfId="0" applyFont="1" applyAlignment="1">
      <alignment horizontal="right"/>
    </xf>
    <xf numFmtId="0" fontId="39" fillId="0" borderId="0" xfId="0" applyFont="1"/>
    <xf numFmtId="173" fontId="39" fillId="0" borderId="0" xfId="77" applyNumberFormat="1" applyFont="1" applyAlignment="1">
      <alignment horizontal="center" vertical="top" wrapText="1"/>
    </xf>
    <xf numFmtId="49" fontId="40" fillId="0" borderId="0" xfId="77" applyNumberFormat="1" applyFont="1" applyAlignment="1">
      <alignment horizontal="left" vertical="top" wrapText="1"/>
    </xf>
    <xf numFmtId="171" fontId="39" fillId="0" borderId="0" xfId="71" applyNumberFormat="1" applyFont="1" applyAlignment="1">
      <alignment horizontal="center" vertical="top"/>
    </xf>
    <xf numFmtId="49" fontId="40" fillId="0" borderId="0" xfId="77" applyNumberFormat="1" applyFont="1" applyAlignment="1">
      <alignment horizontal="center" vertical="top" wrapText="1"/>
    </xf>
    <xf numFmtId="170" fontId="39" fillId="0" borderId="0" xfId="68" applyNumberFormat="1" applyFont="1" applyAlignment="1">
      <alignment horizontal="center" vertical="top"/>
    </xf>
    <xf numFmtId="49" fontId="39" fillId="0" borderId="0" xfId="77" applyNumberFormat="1" applyFont="1" applyAlignment="1">
      <alignment horizontal="justify" vertical="top" wrapText="1"/>
    </xf>
    <xf numFmtId="49" fontId="39" fillId="0" borderId="0" xfId="0" applyNumberFormat="1" applyFont="1" applyAlignment="1">
      <alignment horizontal="justify" vertical="top" wrapText="1"/>
    </xf>
    <xf numFmtId="0" fontId="41" fillId="0" borderId="0" xfId="0" applyFont="1" applyAlignment="1">
      <alignment vertical="top"/>
    </xf>
    <xf numFmtId="0" fontId="39" fillId="0" borderId="0" xfId="0" applyFont="1" applyAlignment="1">
      <alignment vertical="top"/>
    </xf>
    <xf numFmtId="170" fontId="39" fillId="0" borderId="0" xfId="0" applyNumberFormat="1" applyFont="1" applyAlignment="1">
      <alignment horizontal="center" vertical="top" wrapText="1"/>
    </xf>
    <xf numFmtId="170" fontId="39" fillId="0" borderId="0" xfId="0" applyNumberFormat="1" applyFont="1" applyAlignment="1">
      <alignment horizontal="center" vertical="top"/>
    </xf>
    <xf numFmtId="49" fontId="39" fillId="0" borderId="0" xfId="65" applyNumberFormat="1" applyFont="1" applyAlignment="1">
      <alignment horizontal="justify" vertical="top" wrapText="1"/>
    </xf>
    <xf numFmtId="0" fontId="39" fillId="0" borderId="0" xfId="65" applyFont="1" applyAlignment="1">
      <alignment wrapText="1"/>
    </xf>
    <xf numFmtId="170" fontId="39" fillId="0" borderId="25" xfId="0" applyNumberFormat="1" applyFont="1" applyBorder="1" applyAlignment="1">
      <alignment horizontal="center" vertical="top"/>
    </xf>
    <xf numFmtId="0" fontId="40" fillId="0" borderId="25" xfId="77" applyFont="1" applyBorder="1" applyAlignment="1">
      <alignment horizontal="left" vertical="center" wrapText="1"/>
    </xf>
    <xf numFmtId="173" fontId="39" fillId="0" borderId="24" xfId="77" applyNumberFormat="1" applyFont="1" applyBorder="1" applyAlignment="1">
      <alignment horizontal="center" vertical="top" wrapText="1"/>
    </xf>
    <xf numFmtId="0" fontId="39" fillId="0" borderId="24" xfId="77" applyFont="1" applyBorder="1" applyAlignment="1">
      <alignment horizontal="right" vertical="top" wrapText="1"/>
    </xf>
    <xf numFmtId="171" fontId="40" fillId="0" borderId="0" xfId="71" applyNumberFormat="1" applyFont="1" applyAlignment="1">
      <alignment horizontal="center" vertical="top"/>
    </xf>
    <xf numFmtId="0" fontId="40" fillId="0" borderId="0" xfId="77" applyFont="1" applyAlignment="1">
      <alignment horizontal="left" vertical="center"/>
    </xf>
    <xf numFmtId="0" fontId="40" fillId="0" borderId="0" xfId="77" applyFont="1" applyAlignment="1">
      <alignment horizontal="left" vertical="center" wrapText="1"/>
    </xf>
    <xf numFmtId="173" fontId="39" fillId="0" borderId="0" xfId="77" applyNumberFormat="1" applyFont="1" applyAlignment="1">
      <alignment horizontal="center" vertical="center"/>
    </xf>
    <xf numFmtId="0" fontId="40" fillId="0" borderId="0" xfId="77" applyFont="1" applyAlignment="1">
      <alignment horizontal="center" vertical="center" wrapText="1"/>
    </xf>
    <xf numFmtId="173" fontId="39" fillId="0" borderId="0" xfId="77" applyNumberFormat="1" applyFont="1" applyAlignment="1">
      <alignment horizontal="center" vertical="top"/>
    </xf>
    <xf numFmtId="173" fontId="42" fillId="0" borderId="0" xfId="77" applyNumberFormat="1" applyFont="1" applyAlignment="1">
      <alignment horizontal="right" vertical="center"/>
    </xf>
    <xf numFmtId="0" fontId="42" fillId="0" borderId="0" xfId="77" applyFont="1" applyAlignment="1">
      <alignment vertical="center" wrapText="1"/>
    </xf>
    <xf numFmtId="170" fontId="42" fillId="0" borderId="0" xfId="0" applyNumberFormat="1" applyFont="1" applyAlignment="1">
      <alignment horizontal="right" vertical="center"/>
    </xf>
    <xf numFmtId="0" fontId="42" fillId="0" borderId="0" xfId="0" applyFont="1" applyAlignment="1">
      <alignment wrapText="1"/>
    </xf>
    <xf numFmtId="0" fontId="42" fillId="0" borderId="0" xfId="0" applyFont="1"/>
    <xf numFmtId="0" fontId="39" fillId="0" borderId="0" xfId="0" applyFont="1" applyAlignment="1">
      <alignment wrapText="1"/>
    </xf>
    <xf numFmtId="0" fontId="40" fillId="0" borderId="0" xfId="0" applyFont="1" applyAlignment="1">
      <alignment horizontal="left"/>
    </xf>
    <xf numFmtId="170" fontId="40" fillId="0" borderId="0" xfId="68" applyNumberFormat="1" applyFont="1" applyAlignment="1">
      <alignment horizontal="left" vertical="top"/>
    </xf>
    <xf numFmtId="0" fontId="39" fillId="0" borderId="0" xfId="68" applyFont="1" applyAlignment="1" applyProtection="1">
      <alignment horizontal="right" vertical="top"/>
      <protection locked="0"/>
    </xf>
    <xf numFmtId="0" fontId="39" fillId="0" borderId="0" xfId="68" applyFont="1" applyAlignment="1" applyProtection="1">
      <alignment vertical="top"/>
      <protection locked="0"/>
    </xf>
    <xf numFmtId="40" fontId="39" fillId="0" borderId="0" xfId="68" applyNumberFormat="1" applyFont="1" applyAlignment="1">
      <alignment horizontal="center" vertical="top"/>
    </xf>
    <xf numFmtId="40" fontId="43" fillId="0" borderId="0" xfId="68" applyNumberFormat="1" applyFont="1" applyAlignment="1" applyProtection="1">
      <alignment horizontal="center" vertical="top"/>
      <protection locked="0"/>
    </xf>
    <xf numFmtId="173" fontId="39" fillId="0" borderId="0" xfId="68" applyNumberFormat="1" applyFont="1" applyAlignment="1" applyProtection="1">
      <alignment horizontal="left" vertical="top"/>
      <protection locked="0"/>
    </xf>
    <xf numFmtId="49" fontId="40" fillId="0" borderId="0" xfId="68" applyNumberFormat="1" applyFont="1" applyAlignment="1" applyProtection="1">
      <alignment vertical="top" wrapText="1"/>
      <protection locked="0"/>
    </xf>
    <xf numFmtId="1" fontId="41" fillId="0" borderId="0" xfId="74" applyNumberFormat="1" applyFont="1" applyAlignment="1">
      <alignment horizontal="left" vertical="top" wrapText="1"/>
    </xf>
    <xf numFmtId="2" fontId="44" fillId="0" borderId="0" xfId="63" applyNumberFormat="1" applyFont="1" applyAlignment="1">
      <alignment horizontal="left" vertical="top" wrapText="1"/>
    </xf>
    <xf numFmtId="49" fontId="39" fillId="0" borderId="0" xfId="68" applyNumberFormat="1" applyFont="1" applyAlignment="1" applyProtection="1">
      <alignment vertical="top" wrapText="1"/>
      <protection locked="0"/>
    </xf>
    <xf numFmtId="0" fontId="43" fillId="0" borderId="0" xfId="0" applyFont="1" applyAlignment="1" applyProtection="1">
      <alignment horizontal="center"/>
      <protection locked="0"/>
    </xf>
    <xf numFmtId="0" fontId="39" fillId="0" borderId="0" xfId="68" applyFont="1" applyAlignment="1">
      <alignment vertical="top"/>
    </xf>
    <xf numFmtId="0" fontId="39" fillId="0" borderId="0" xfId="68" applyFont="1">
      <alignment vertical="center"/>
    </xf>
    <xf numFmtId="170" fontId="39" fillId="0" borderId="0" xfId="68" applyNumberFormat="1" applyFont="1" applyAlignment="1" applyProtection="1">
      <alignment horizontal="right" vertical="top"/>
      <protection locked="0"/>
    </xf>
    <xf numFmtId="49" fontId="45" fillId="0" borderId="0" xfId="68" applyNumberFormat="1" applyFont="1" applyAlignment="1" applyProtection="1">
      <alignment vertical="top" wrapText="1"/>
      <protection locked="0"/>
    </xf>
    <xf numFmtId="49" fontId="39" fillId="0" borderId="0" xfId="67" applyNumberFormat="1" applyFont="1" applyAlignment="1" applyProtection="1">
      <alignment vertical="top" wrapText="1"/>
      <protection locked="0"/>
    </xf>
    <xf numFmtId="0" fontId="39" fillId="0" borderId="0" xfId="0" applyFont="1" applyAlignment="1" applyProtection="1">
      <alignment vertical="top"/>
      <protection locked="0"/>
    </xf>
    <xf numFmtId="4" fontId="39" fillId="0" borderId="0" xfId="0" applyNumberFormat="1" applyFont="1" applyAlignment="1">
      <alignment horizontal="center" vertical="top"/>
    </xf>
    <xf numFmtId="4" fontId="43" fillId="0" borderId="0" xfId="0" applyNumberFormat="1" applyFont="1" applyAlignment="1" applyProtection="1">
      <alignment horizontal="center" vertical="top"/>
      <protection locked="0"/>
    </xf>
    <xf numFmtId="49" fontId="39" fillId="0" borderId="0" xfId="0" applyNumberFormat="1" applyFont="1" applyAlignment="1" applyProtection="1">
      <alignment vertical="top" wrapText="1"/>
      <protection locked="0"/>
    </xf>
    <xf numFmtId="170" fontId="39" fillId="0" borderId="0" xfId="68" applyNumberFormat="1" applyFont="1" applyAlignment="1" applyProtection="1">
      <alignment horizontal="left" vertical="top"/>
      <protection locked="0"/>
    </xf>
    <xf numFmtId="172" fontId="39" fillId="0" borderId="0" xfId="68" applyNumberFormat="1" applyFont="1" applyAlignment="1" applyProtection="1">
      <alignment vertical="top"/>
      <protection locked="0"/>
    </xf>
    <xf numFmtId="49" fontId="39" fillId="0" borderId="0" xfId="68" applyNumberFormat="1" applyFont="1" applyAlignment="1">
      <alignment vertical="top" wrapText="1"/>
    </xf>
    <xf numFmtId="172" fontId="39" fillId="0" borderId="0" xfId="68" applyNumberFormat="1" applyFont="1" applyAlignment="1">
      <alignment vertical="top"/>
    </xf>
    <xf numFmtId="170" fontId="39" fillId="0" borderId="0" xfId="68" applyNumberFormat="1" applyFont="1" applyAlignment="1">
      <alignment horizontal="left" vertical="top"/>
    </xf>
    <xf numFmtId="0" fontId="39" fillId="0" borderId="0" xfId="75" applyFont="1" applyAlignment="1" applyProtection="1">
      <alignment horizontal="left" vertical="top"/>
      <protection locked="0"/>
    </xf>
    <xf numFmtId="4" fontId="39" fillId="0" borderId="0" xfId="75" applyNumberFormat="1" applyFont="1" applyAlignment="1">
      <alignment horizontal="center" vertical="top"/>
    </xf>
    <xf numFmtId="4" fontId="43" fillId="0" borderId="0" xfId="75" applyNumberFormat="1" applyFont="1" applyAlignment="1" applyProtection="1">
      <alignment horizontal="center" vertical="top"/>
      <protection locked="0"/>
    </xf>
    <xf numFmtId="0" fontId="39" fillId="0" borderId="0" xfId="75" applyFont="1" applyAlignment="1">
      <alignment vertical="top"/>
    </xf>
    <xf numFmtId="0" fontId="39" fillId="0" borderId="0" xfId="75" applyFont="1">
      <alignment vertical="center"/>
    </xf>
    <xf numFmtId="0" fontId="46" fillId="0" borderId="0" xfId="75" applyFont="1">
      <alignment vertical="center"/>
    </xf>
    <xf numFmtId="2" fontId="39" fillId="0" borderId="0" xfId="63" applyNumberFormat="1" applyFont="1" applyAlignment="1">
      <alignment horizontal="left" vertical="top" wrapText="1"/>
    </xf>
    <xf numFmtId="1" fontId="39" fillId="0" borderId="0" xfId="74" applyNumberFormat="1" applyFont="1" applyAlignment="1">
      <alignment horizontal="justify" vertical="top" wrapText="1"/>
    </xf>
    <xf numFmtId="0" fontId="39" fillId="0" borderId="0" xfId="74" applyFont="1" applyAlignment="1">
      <alignment horizontal="right" vertical="top"/>
    </xf>
    <xf numFmtId="0" fontId="39" fillId="0" borderId="0" xfId="74" applyFont="1" applyAlignment="1">
      <alignment vertical="top"/>
    </xf>
    <xf numFmtId="40" fontId="39" fillId="0" borderId="0" xfId="74" applyNumberFormat="1" applyFont="1" applyAlignment="1">
      <alignment horizontal="center" vertical="top"/>
    </xf>
    <xf numFmtId="40" fontId="43" fillId="0" borderId="0" xfId="74" applyNumberFormat="1" applyFont="1" applyAlignment="1">
      <alignment horizontal="center" vertical="top"/>
    </xf>
    <xf numFmtId="0" fontId="39" fillId="0" borderId="0" xfId="74" applyFont="1">
      <alignment vertical="center"/>
    </xf>
    <xf numFmtId="170" fontId="39" fillId="0" borderId="0" xfId="74" applyNumberFormat="1" applyFont="1" applyAlignment="1">
      <alignment horizontal="left" vertical="top"/>
    </xf>
    <xf numFmtId="176" fontId="39" fillId="0" borderId="0" xfId="74" applyNumberFormat="1" applyFont="1" applyAlignment="1">
      <alignment horizontal="right" vertical="top" wrapText="1"/>
    </xf>
    <xf numFmtId="1" fontId="39" fillId="0" borderId="0" xfId="74" applyNumberFormat="1" applyFont="1" applyAlignment="1">
      <alignment horizontal="left" vertical="top" wrapText="1"/>
    </xf>
    <xf numFmtId="49" fontId="39" fillId="0" borderId="0" xfId="74" applyNumberFormat="1" applyFont="1" applyAlignment="1">
      <alignment horizontal="right" vertical="top" wrapText="1"/>
    </xf>
    <xf numFmtId="0" fontId="48" fillId="0" borderId="0" xfId="74" applyFont="1" applyAlignment="1">
      <alignment vertical="top"/>
    </xf>
    <xf numFmtId="0" fontId="48" fillId="0" borderId="0" xfId="74" applyFont="1">
      <alignment vertical="center"/>
    </xf>
    <xf numFmtId="170" fontId="48" fillId="0" borderId="0" xfId="74" applyNumberFormat="1" applyFont="1" applyAlignment="1">
      <alignment horizontal="left" vertical="top"/>
    </xf>
    <xf numFmtId="1" fontId="48" fillId="0" borderId="0" xfId="74" applyNumberFormat="1" applyFont="1" applyAlignment="1">
      <alignment horizontal="left" vertical="top" wrapText="1"/>
    </xf>
    <xf numFmtId="49" fontId="39" fillId="0" borderId="0" xfId="68" applyNumberFormat="1" applyFont="1" applyAlignment="1">
      <alignment horizontal="justify" vertical="top" wrapText="1"/>
    </xf>
    <xf numFmtId="0" fontId="42" fillId="0" borderId="0" xfId="68" applyFont="1">
      <alignment vertical="center"/>
    </xf>
    <xf numFmtId="2" fontId="44" fillId="0" borderId="24" xfId="63" applyNumberFormat="1" applyFont="1" applyBorder="1" applyAlignment="1">
      <alignment horizontal="left" vertical="top" wrapText="1"/>
    </xf>
    <xf numFmtId="49" fontId="39" fillId="0" borderId="24" xfId="68" applyNumberFormat="1" applyFont="1" applyBorder="1" applyAlignment="1">
      <alignment vertical="top" wrapText="1"/>
    </xf>
    <xf numFmtId="9" fontId="39" fillId="0" borderId="24" xfId="0" applyNumberFormat="1" applyFont="1" applyBorder="1" applyAlignment="1" applyProtection="1">
      <alignment horizontal="right" vertical="top"/>
      <protection locked="0"/>
    </xf>
    <xf numFmtId="40" fontId="43" fillId="0" borderId="0" xfId="0" applyNumberFormat="1" applyFont="1" applyAlignment="1" applyProtection="1">
      <alignment horizontal="center" vertical="top"/>
      <protection locked="0"/>
    </xf>
    <xf numFmtId="1" fontId="40" fillId="0" borderId="0" xfId="74" applyNumberFormat="1" applyFont="1" applyAlignment="1">
      <alignment horizontal="center" vertical="top" wrapText="1"/>
    </xf>
    <xf numFmtId="0" fontId="44" fillId="0" borderId="0" xfId="74" applyFont="1" applyAlignment="1">
      <alignment vertical="top"/>
    </xf>
    <xf numFmtId="0" fontId="39" fillId="0" borderId="0" xfId="74" applyFont="1" applyAlignment="1">
      <alignment horizontal="left" vertical="top"/>
    </xf>
    <xf numFmtId="1" fontId="40" fillId="0" borderId="0" xfId="74" applyNumberFormat="1" applyFont="1" applyAlignment="1">
      <alignment horizontal="left" vertical="top" wrapText="1"/>
    </xf>
    <xf numFmtId="170" fontId="39" fillId="0" borderId="0" xfId="74" applyNumberFormat="1" applyFont="1" applyAlignment="1">
      <alignment horizontal="right" vertical="top"/>
    </xf>
    <xf numFmtId="1" fontId="40" fillId="0" borderId="0" xfId="74" applyNumberFormat="1" applyFont="1" applyAlignment="1">
      <alignment vertical="top" wrapText="1"/>
    </xf>
    <xf numFmtId="1" fontId="39" fillId="0" borderId="0" xfId="74" applyNumberFormat="1" applyFont="1" applyAlignment="1">
      <alignment horizontal="right" vertical="top" wrapText="1"/>
    </xf>
    <xf numFmtId="0" fontId="39" fillId="0" borderId="0" xfId="0" applyFont="1" applyAlignment="1" applyProtection="1">
      <alignment horizontal="left" vertical="top"/>
      <protection locked="0"/>
    </xf>
    <xf numFmtId="4" fontId="39" fillId="0" borderId="0" xfId="0" applyNumberFormat="1" applyFont="1" applyAlignment="1">
      <alignment horizontal="right" vertical="top"/>
    </xf>
    <xf numFmtId="1" fontId="39" fillId="0" borderId="0" xfId="74" applyNumberFormat="1" applyFont="1" applyAlignment="1">
      <alignment vertical="top" wrapText="1"/>
    </xf>
    <xf numFmtId="0" fontId="39" fillId="0" borderId="0" xfId="0" applyFont="1" applyAlignment="1">
      <alignment horizontal="left" vertical="top" wrapText="1"/>
    </xf>
    <xf numFmtId="9" fontId="39" fillId="0" borderId="24" xfId="74" applyNumberFormat="1" applyFont="1" applyBorder="1" applyAlignment="1">
      <alignment horizontal="left" vertical="top"/>
    </xf>
    <xf numFmtId="40" fontId="40" fillId="0" borderId="0" xfId="74" applyNumberFormat="1" applyFont="1" applyAlignment="1">
      <alignment horizontal="left" vertical="top"/>
    </xf>
    <xf numFmtId="4" fontId="39" fillId="0" borderId="0" xfId="74" applyNumberFormat="1" applyFont="1" applyAlignment="1">
      <alignment horizontal="right" vertical="top"/>
    </xf>
    <xf numFmtId="40" fontId="49" fillId="0" borderId="0" xfId="74" applyNumberFormat="1" applyFont="1" applyAlignment="1">
      <alignment horizontal="center" vertical="top"/>
    </xf>
    <xf numFmtId="1" fontId="40" fillId="0" borderId="0" xfId="74" applyNumberFormat="1" applyFont="1" applyAlignment="1">
      <alignment horizontal="justify" vertical="top" wrapText="1"/>
    </xf>
    <xf numFmtId="40" fontId="39" fillId="0" borderId="0" xfId="74" applyNumberFormat="1" applyFont="1" applyAlignment="1">
      <alignment horizontal="left" vertical="top"/>
    </xf>
    <xf numFmtId="1" fontId="40" fillId="0" borderId="0" xfId="74" applyNumberFormat="1" applyFont="1" applyAlignment="1">
      <alignment vertical="center" wrapText="1"/>
    </xf>
    <xf numFmtId="49" fontId="39" fillId="0" borderId="0" xfId="60" applyNumberFormat="1" applyFont="1" applyAlignment="1" applyProtection="1">
      <alignment vertical="top" wrapText="1"/>
      <protection locked="0"/>
    </xf>
    <xf numFmtId="0" fontId="39" fillId="0" borderId="0" xfId="60" applyFont="1" applyAlignment="1" applyProtection="1">
      <alignment horizontal="left" vertical="top"/>
      <protection locked="0"/>
    </xf>
    <xf numFmtId="4" fontId="43" fillId="0" borderId="0" xfId="60" applyNumberFormat="1" applyFont="1" applyAlignment="1" applyProtection="1">
      <alignment horizontal="center" vertical="top"/>
      <protection locked="0"/>
    </xf>
    <xf numFmtId="0" fontId="39" fillId="0" borderId="0" xfId="60" applyFont="1" applyAlignment="1">
      <alignment horizontal="left" vertical="top"/>
    </xf>
    <xf numFmtId="0" fontId="39" fillId="0" borderId="0" xfId="60" applyFont="1" applyAlignment="1">
      <alignment vertical="top"/>
    </xf>
    <xf numFmtId="4" fontId="39" fillId="0" borderId="0" xfId="60" applyNumberFormat="1" applyFont="1" applyAlignment="1">
      <alignment horizontal="right" vertical="top"/>
    </xf>
    <xf numFmtId="0" fontId="42" fillId="0" borderId="0" xfId="74" applyFont="1" applyAlignment="1">
      <alignment vertical="top"/>
    </xf>
    <xf numFmtId="0" fontId="42" fillId="0" borderId="0" xfId="74" applyFont="1" applyAlignment="1">
      <alignment horizontal="left" vertical="top"/>
    </xf>
    <xf numFmtId="170" fontId="39" fillId="0" borderId="24" xfId="74" applyNumberFormat="1" applyFont="1" applyBorder="1" applyAlignment="1">
      <alignment horizontal="left" vertical="top"/>
    </xf>
    <xf numFmtId="1" fontId="39" fillId="0" borderId="24" xfId="74" applyNumberFormat="1" applyFont="1" applyBorder="1" applyAlignment="1">
      <alignment horizontal="left" vertical="top" wrapText="1"/>
    </xf>
    <xf numFmtId="0" fontId="42" fillId="0" borderId="24" xfId="74" applyFont="1" applyBorder="1" applyAlignment="1">
      <alignment horizontal="left" vertical="top"/>
    </xf>
    <xf numFmtId="170" fontId="40" fillId="0" borderId="0" xfId="68" applyNumberFormat="1" applyFont="1" applyAlignment="1">
      <alignment horizontal="center" vertical="top"/>
    </xf>
    <xf numFmtId="40" fontId="40" fillId="0" borderId="0" xfId="74" applyNumberFormat="1" applyFont="1" applyAlignment="1">
      <alignment horizontal="center" vertical="top"/>
    </xf>
    <xf numFmtId="0" fontId="40" fillId="0" borderId="0" xfId="0" applyFont="1" applyAlignment="1">
      <alignment horizontal="left" vertical="top" wrapText="1"/>
    </xf>
    <xf numFmtId="0" fontId="39" fillId="0" borderId="0" xfId="0" applyFont="1" applyAlignment="1">
      <alignment horizontal="justify" vertical="top"/>
    </xf>
    <xf numFmtId="0" fontId="39" fillId="0" borderId="0" xfId="0" applyFont="1" applyAlignment="1">
      <alignment horizontal="center" vertical="top"/>
    </xf>
    <xf numFmtId="0" fontId="39" fillId="0" borderId="0" xfId="73" applyFont="1" applyAlignment="1">
      <alignment vertical="top"/>
    </xf>
    <xf numFmtId="2" fontId="39" fillId="0" borderId="0" xfId="63" applyNumberFormat="1" applyFont="1" applyAlignment="1">
      <alignment horizontal="right" vertical="top" wrapText="1"/>
    </xf>
    <xf numFmtId="0" fontId="39" fillId="0" borderId="0" xfId="0" applyFont="1" applyAlignment="1">
      <alignment horizontal="justify" vertical="top" wrapText="1"/>
    </xf>
    <xf numFmtId="2" fontId="39" fillId="0" borderId="26" xfId="63" applyNumberFormat="1" applyFont="1" applyBorder="1" applyAlignment="1">
      <alignment horizontal="left" vertical="top" wrapText="1"/>
    </xf>
    <xf numFmtId="0" fontId="39" fillId="0" borderId="26" xfId="0" applyFont="1" applyBorder="1" applyAlignment="1">
      <alignment horizontal="justify" vertical="top"/>
    </xf>
    <xf numFmtId="0" fontId="39" fillId="0" borderId="26" xfId="0" applyFont="1" applyBorder="1" applyAlignment="1">
      <alignment horizontal="center" vertical="top"/>
    </xf>
    <xf numFmtId="4" fontId="39" fillId="0" borderId="26" xfId="0" applyNumberFormat="1" applyFont="1" applyBorder="1" applyAlignment="1">
      <alignment horizontal="center" vertical="top"/>
    </xf>
    <xf numFmtId="2" fontId="40" fillId="0" borderId="0" xfId="63" applyNumberFormat="1" applyFont="1" applyAlignment="1">
      <alignment horizontal="left" vertical="top" wrapText="1"/>
    </xf>
    <xf numFmtId="0" fontId="40" fillId="0" borderId="0" xfId="0" applyFont="1" applyAlignment="1">
      <alignment horizontal="justify" vertical="top"/>
    </xf>
    <xf numFmtId="0" fontId="40" fillId="0" borderId="0" xfId="0" applyFont="1" applyAlignment="1">
      <alignment horizontal="center" vertical="top"/>
    </xf>
    <xf numFmtId="4" fontId="40" fillId="0" borderId="0" xfId="0" applyNumberFormat="1" applyFont="1" applyAlignment="1">
      <alignment horizontal="center" vertical="top"/>
    </xf>
    <xf numFmtId="0" fontId="39" fillId="0" borderId="0" xfId="0" applyFont="1" applyAlignment="1">
      <alignment horizontal="right" vertical="top" wrapText="1"/>
    </xf>
    <xf numFmtId="0" fontId="40" fillId="0" borderId="25" xfId="0" applyFont="1" applyBorder="1" applyAlignment="1">
      <alignment horizontal="center"/>
    </xf>
    <xf numFmtId="0" fontId="40" fillId="0" borderId="25" xfId="0" applyFont="1" applyBorder="1" applyAlignment="1">
      <alignment horizontal="left" vertical="top"/>
    </xf>
    <xf numFmtId="4" fontId="40" fillId="0" borderId="25" xfId="0" applyNumberFormat="1" applyFont="1" applyBorder="1" applyAlignment="1">
      <alignment horizontal="center"/>
    </xf>
    <xf numFmtId="0" fontId="40" fillId="0" borderId="0" xfId="0" applyFont="1" applyAlignment="1">
      <alignment horizontal="center"/>
    </xf>
    <xf numFmtId="0" fontId="40" fillId="0" borderId="0" xfId="0" applyFont="1" applyAlignment="1">
      <alignment horizontal="left" vertical="top"/>
    </xf>
    <xf numFmtId="4" fontId="40" fillId="0" borderId="0" xfId="0" applyNumberFormat="1" applyFont="1" applyAlignment="1">
      <alignment horizontal="center"/>
    </xf>
    <xf numFmtId="2" fontId="39" fillId="0" borderId="24" xfId="63" applyNumberFormat="1" applyFont="1" applyBorder="1" applyAlignment="1">
      <alignment horizontal="left" vertical="top" wrapText="1"/>
    </xf>
    <xf numFmtId="9" fontId="39" fillId="0" borderId="24" xfId="68" applyNumberFormat="1" applyFont="1" applyBorder="1" applyAlignment="1" applyProtection="1">
      <alignment horizontal="left" vertical="top"/>
      <protection locked="0"/>
    </xf>
    <xf numFmtId="170" fontId="39" fillId="0" borderId="0" xfId="74" applyNumberFormat="1" applyFont="1" applyAlignment="1">
      <alignment horizontal="left" vertical="center"/>
    </xf>
    <xf numFmtId="1" fontId="39" fillId="0" borderId="0" xfId="74" applyNumberFormat="1" applyFont="1" applyAlignment="1">
      <alignment vertical="center" wrapText="1"/>
    </xf>
    <xf numFmtId="40" fontId="43" fillId="0" borderId="0" xfId="74" applyNumberFormat="1" applyFont="1">
      <alignment vertical="center"/>
    </xf>
    <xf numFmtId="0" fontId="40" fillId="0" borderId="0" xfId="65" applyFont="1"/>
    <xf numFmtId="0" fontId="40" fillId="0" borderId="0" xfId="65" applyFont="1" applyAlignment="1">
      <alignment wrapText="1"/>
    </xf>
    <xf numFmtId="0" fontId="40" fillId="0" borderId="0" xfId="65" applyFont="1" applyAlignment="1">
      <alignment horizontal="left" vertical="center"/>
    </xf>
    <xf numFmtId="0" fontId="39" fillId="0" borderId="0" xfId="68" applyFont="1" applyAlignment="1" applyProtection="1">
      <alignment horizontal="left" vertical="top"/>
      <protection locked="0"/>
    </xf>
    <xf numFmtId="0" fontId="39" fillId="0" borderId="0" xfId="65" applyFont="1"/>
    <xf numFmtId="173" fontId="39" fillId="0" borderId="0" xfId="68" applyNumberFormat="1" applyFont="1" applyAlignment="1" applyProtection="1">
      <alignment horizontal="center" vertical="top"/>
      <protection locked="0"/>
    </xf>
    <xf numFmtId="2" fontId="39" fillId="0" borderId="0" xfId="63" applyNumberFormat="1" applyFont="1" applyAlignment="1">
      <alignment horizontal="center" vertical="top" wrapText="1"/>
    </xf>
    <xf numFmtId="0" fontId="51" fillId="0" borderId="0" xfId="65" applyFont="1" applyAlignment="1" applyProtection="1">
      <alignment horizontal="center"/>
      <protection locked="0"/>
    </xf>
    <xf numFmtId="0" fontId="51" fillId="0" borderId="0" xfId="68" applyFont="1" applyAlignment="1">
      <alignment vertical="top"/>
    </xf>
    <xf numFmtId="0" fontId="51" fillId="0" borderId="0" xfId="68" applyFont="1">
      <alignment vertical="center"/>
    </xf>
    <xf numFmtId="0" fontId="51" fillId="0" borderId="0" xfId="65" applyFont="1"/>
    <xf numFmtId="0" fontId="39" fillId="0" borderId="0" xfId="65" applyFont="1" applyAlignment="1" applyProtection="1">
      <alignment horizontal="center" vertical="top"/>
      <protection locked="0"/>
    </xf>
    <xf numFmtId="0" fontId="39" fillId="0" borderId="0" xfId="65" applyFont="1" applyAlignment="1">
      <alignment vertical="top"/>
    </xf>
    <xf numFmtId="2" fontId="39" fillId="0" borderId="25" xfId="63" applyNumberFormat="1" applyFont="1" applyBorder="1" applyAlignment="1">
      <alignment horizontal="center" vertical="top" wrapText="1"/>
    </xf>
    <xf numFmtId="49" fontId="39" fillId="0" borderId="25" xfId="68" applyNumberFormat="1" applyFont="1" applyBorder="1" applyAlignment="1" applyProtection="1">
      <alignment vertical="top" wrapText="1"/>
      <protection locked="0"/>
    </xf>
    <xf numFmtId="0" fontId="39" fillId="0" borderId="25" xfId="68" applyFont="1" applyBorder="1" applyAlignment="1" applyProtection="1">
      <alignment horizontal="left" vertical="top"/>
      <protection locked="0"/>
    </xf>
    <xf numFmtId="0" fontId="39" fillId="0" borderId="0" xfId="78" applyFont="1" applyAlignment="1" applyProtection="1">
      <alignment vertical="top" wrapText="1"/>
      <protection locked="0"/>
    </xf>
    <xf numFmtId="0" fontId="39" fillId="0" borderId="0" xfId="67" applyFont="1"/>
    <xf numFmtId="2" fontId="44" fillId="0" borderId="0" xfId="63" applyNumberFormat="1" applyFont="1" applyAlignment="1">
      <alignment horizontal="center" vertical="top" wrapText="1"/>
    </xf>
    <xf numFmtId="2" fontId="39" fillId="0" borderId="0" xfId="65" applyNumberFormat="1" applyFont="1" applyAlignment="1">
      <alignment vertical="top"/>
    </xf>
    <xf numFmtId="40" fontId="39" fillId="0" borderId="0" xfId="68" applyNumberFormat="1" applyFont="1" applyAlignment="1" applyProtection="1">
      <alignment horizontal="center" vertical="top"/>
      <protection locked="0"/>
    </xf>
    <xf numFmtId="0" fontId="39" fillId="0" borderId="0" xfId="67" applyFont="1" applyAlignment="1">
      <alignment horizontal="left" vertical="top"/>
    </xf>
    <xf numFmtId="0" fontId="39" fillId="0" borderId="0" xfId="67" applyFont="1" applyAlignment="1">
      <alignment vertical="top"/>
    </xf>
    <xf numFmtId="170" fontId="39" fillId="0" borderId="0" xfId="68" applyNumberFormat="1" applyFont="1" applyAlignment="1" applyProtection="1">
      <alignment horizontal="center" vertical="top"/>
      <protection locked="0"/>
    </xf>
    <xf numFmtId="0" fontId="39" fillId="0" borderId="0" xfId="0" applyFont="1" applyAlignment="1" applyProtection="1">
      <alignment vertical="top" wrapText="1"/>
      <protection locked="0"/>
    </xf>
    <xf numFmtId="4" fontId="39" fillId="0" borderId="0" xfId="0" applyNumberFormat="1" applyFont="1" applyAlignment="1">
      <alignment horizontal="right" vertical="top" wrapText="1"/>
    </xf>
    <xf numFmtId="4" fontId="39" fillId="0" borderId="0" xfId="82" applyNumberFormat="1" applyFont="1" applyAlignment="1" applyProtection="1">
      <alignment horizontal="center" vertical="top"/>
      <protection locked="0"/>
    </xf>
    <xf numFmtId="0" fontId="39" fillId="0" borderId="0" xfId="82" applyFont="1" applyAlignment="1">
      <alignment vertical="top"/>
    </xf>
    <xf numFmtId="0" fontId="37" fillId="0" borderId="0" xfId="82" applyFont="1"/>
    <xf numFmtId="0" fontId="39" fillId="0" borderId="0" xfId="82" applyFont="1"/>
    <xf numFmtId="170" fontId="39" fillId="0" borderId="0" xfId="68" applyNumberFormat="1" applyFont="1" applyAlignment="1" applyProtection="1">
      <alignment horizontal="right" vertical="top" wrapText="1"/>
      <protection locked="0"/>
    </xf>
    <xf numFmtId="170" fontId="39" fillId="0" borderId="0" xfId="68" applyNumberFormat="1" applyFont="1" applyAlignment="1" applyProtection="1">
      <alignment horizontal="center" vertical="top" wrapText="1"/>
      <protection locked="0"/>
    </xf>
    <xf numFmtId="0" fontId="39" fillId="0" borderId="0" xfId="68" applyFont="1" applyAlignment="1" applyProtection="1">
      <alignment vertical="top" wrapText="1"/>
      <protection locked="0"/>
    </xf>
    <xf numFmtId="4" fontId="39" fillId="0" borderId="0" xfId="68" applyNumberFormat="1" applyFont="1" applyAlignment="1">
      <alignment horizontal="right" vertical="top" wrapText="1"/>
    </xf>
    <xf numFmtId="49" fontId="39" fillId="0" borderId="0" xfId="82" applyNumberFormat="1" applyFont="1" applyAlignment="1" applyProtection="1">
      <alignment vertical="top" wrapText="1"/>
      <protection locked="0"/>
    </xf>
    <xf numFmtId="0" fontId="39" fillId="0" borderId="0" xfId="82" applyFont="1" applyAlignment="1" applyProtection="1">
      <alignment horizontal="left" vertical="top"/>
      <protection locked="0"/>
    </xf>
    <xf numFmtId="49" fontId="39" fillId="0" borderId="0" xfId="0" applyNumberFormat="1" applyFont="1" applyAlignment="1" applyProtection="1">
      <alignment vertical="center" wrapText="1"/>
      <protection locked="0"/>
    </xf>
    <xf numFmtId="0" fontId="39" fillId="0" borderId="0" xfId="0" applyFont="1" applyAlignment="1" applyProtection="1">
      <alignment horizontal="left" vertical="center"/>
      <protection locked="0"/>
    </xf>
    <xf numFmtId="4" fontId="43" fillId="0" borderId="0" xfId="68" applyNumberFormat="1" applyFont="1" applyAlignment="1" applyProtection="1">
      <alignment horizontal="center" vertical="top"/>
      <protection locked="0"/>
    </xf>
    <xf numFmtId="0" fontId="39" fillId="0" borderId="0" xfId="68" applyFont="1" applyAlignment="1" applyProtection="1">
      <alignment horizontal="center" vertical="top"/>
      <protection locked="0"/>
    </xf>
    <xf numFmtId="4" fontId="39" fillId="0" borderId="0" xfId="68" applyNumberFormat="1" applyFont="1" applyAlignment="1">
      <alignment horizontal="right" vertical="top"/>
    </xf>
    <xf numFmtId="0" fontId="39" fillId="0" borderId="0" xfId="68" applyFont="1" applyAlignment="1">
      <alignment horizontal="center" vertical="top"/>
    </xf>
    <xf numFmtId="172" fontId="39" fillId="0" borderId="0" xfId="68" applyNumberFormat="1" applyFont="1" applyAlignment="1">
      <alignment horizontal="left" vertical="top"/>
    </xf>
    <xf numFmtId="0" fontId="39" fillId="0" borderId="0" xfId="67" applyFont="1" applyAlignment="1" applyProtection="1">
      <alignment horizontal="left" vertical="top"/>
      <protection locked="0"/>
    </xf>
    <xf numFmtId="4" fontId="39" fillId="0" borderId="0" xfId="67" applyNumberFormat="1" applyFont="1" applyAlignment="1">
      <alignment horizontal="right" vertical="top"/>
    </xf>
    <xf numFmtId="4" fontId="39" fillId="0" borderId="0" xfId="67" applyNumberFormat="1" applyFont="1" applyAlignment="1" applyProtection="1">
      <alignment horizontal="center" vertical="top"/>
      <protection locked="0"/>
    </xf>
    <xf numFmtId="0" fontId="37" fillId="0" borderId="0" xfId="67" applyFont="1"/>
    <xf numFmtId="175" fontId="39" fillId="0" borderId="0" xfId="68" applyNumberFormat="1" applyFont="1" applyAlignment="1" applyProtection="1">
      <alignment vertical="top" wrapText="1"/>
      <protection locked="0"/>
    </xf>
    <xf numFmtId="0" fontId="39" fillId="0" borderId="0" xfId="67" applyFont="1" applyAlignment="1">
      <alignment horizontal="right"/>
    </xf>
    <xf numFmtId="0" fontId="39" fillId="0" borderId="0" xfId="67" applyFont="1" applyAlignment="1">
      <alignment wrapText="1"/>
    </xf>
    <xf numFmtId="171" fontId="39" fillId="0" borderId="0" xfId="67" applyNumberFormat="1" applyFont="1"/>
    <xf numFmtId="173" fontId="39" fillId="0" borderId="0" xfId="68" applyNumberFormat="1" applyFont="1" applyAlignment="1" applyProtection="1">
      <alignment vertical="top" wrapText="1"/>
      <protection locked="0"/>
    </xf>
    <xf numFmtId="49" fontId="39" fillId="0" borderId="0" xfId="67" applyNumberFormat="1" applyFont="1" applyAlignment="1">
      <alignment horizontal="justify" vertical="top"/>
    </xf>
    <xf numFmtId="0" fontId="39" fillId="0" borderId="0" xfId="68" applyFont="1" applyAlignment="1">
      <alignment horizontal="left" vertical="top"/>
    </xf>
    <xf numFmtId="172" fontId="39" fillId="0" borderId="0" xfId="68" applyNumberFormat="1" applyFont="1" applyAlignment="1" applyProtection="1">
      <alignment horizontal="left" vertical="top"/>
      <protection locked="0"/>
    </xf>
    <xf numFmtId="173" fontId="39" fillId="0" borderId="0" xfId="68" applyNumberFormat="1" applyFont="1" applyAlignment="1">
      <alignment vertical="top" wrapText="1"/>
    </xf>
    <xf numFmtId="49" fontId="39" fillId="0" borderId="0" xfId="67" applyNumberFormat="1" applyFont="1" applyAlignment="1">
      <alignment horizontal="justify" vertical="top" wrapText="1"/>
    </xf>
    <xf numFmtId="40" fontId="42" fillId="0" borderId="0" xfId="68" applyNumberFormat="1" applyFont="1" applyAlignment="1" applyProtection="1">
      <alignment horizontal="center" vertical="top"/>
      <protection locked="0"/>
    </xf>
    <xf numFmtId="0" fontId="42" fillId="0" borderId="0" xfId="78" applyFont="1" applyAlignment="1">
      <alignment vertical="top"/>
    </xf>
    <xf numFmtId="0" fontId="42" fillId="0" borderId="0" xfId="74" applyFont="1">
      <alignment vertical="center"/>
    </xf>
    <xf numFmtId="0" fontId="39" fillId="0" borderId="0" xfId="68" applyFont="1" applyAlignment="1">
      <alignment vertical="top" wrapText="1"/>
    </xf>
    <xf numFmtId="170" fontId="39" fillId="0" borderId="0" xfId="68" applyNumberFormat="1" applyFont="1" applyAlignment="1">
      <alignment horizontal="center" vertical="top" wrapText="1"/>
    </xf>
    <xf numFmtId="0" fontId="40" fillId="0" borderId="0" xfId="57" applyFont="1" applyAlignment="1">
      <alignment vertical="top" wrapText="1"/>
    </xf>
    <xf numFmtId="0" fontId="39" fillId="0" borderId="0" xfId="68" applyFont="1" applyAlignment="1">
      <alignment horizontal="left" vertical="top" wrapText="1"/>
    </xf>
    <xf numFmtId="0" fontId="39" fillId="0" borderId="0" xfId="68" applyFont="1" applyAlignment="1" applyProtection="1">
      <alignment horizontal="left" vertical="top" wrapText="1"/>
      <protection locked="0"/>
    </xf>
    <xf numFmtId="0" fontId="39" fillId="0" borderId="0" xfId="67" applyFont="1" applyAlignment="1">
      <alignment horizontal="right" vertical="top" wrapText="1"/>
    </xf>
    <xf numFmtId="49" fontId="39" fillId="0" borderId="0" xfId="71" applyNumberFormat="1" applyFont="1" applyAlignment="1">
      <alignment horizontal="left" vertical="top" wrapText="1"/>
    </xf>
    <xf numFmtId="0" fontId="39" fillId="0" borderId="0" xfId="71" applyFont="1" applyAlignment="1">
      <alignment horizontal="left" vertical="top" wrapText="1"/>
    </xf>
    <xf numFmtId="0" fontId="39" fillId="0" borderId="0" xfId="78" applyFont="1" applyAlignment="1">
      <alignment vertical="top"/>
    </xf>
    <xf numFmtId="49" fontId="39" fillId="0" borderId="0" xfId="71" applyNumberFormat="1" applyFont="1" applyAlignment="1">
      <alignment horizontal="justify" vertical="top" wrapText="1"/>
    </xf>
    <xf numFmtId="0" fontId="39" fillId="0" borderId="0" xfId="71" applyFont="1" applyAlignment="1">
      <alignment horizontal="left" vertical="top"/>
    </xf>
    <xf numFmtId="40" fontId="39" fillId="0" borderId="0" xfId="71" applyNumberFormat="1" applyFont="1" applyAlignment="1">
      <alignment vertical="top"/>
    </xf>
    <xf numFmtId="2" fontId="44" fillId="0" borderId="0" xfId="63" applyNumberFormat="1" applyFont="1" applyAlignment="1">
      <alignment horizontal="right" vertical="top" wrapText="1"/>
    </xf>
    <xf numFmtId="0" fontId="39" fillId="0" borderId="0" xfId="71" applyFont="1" applyAlignment="1">
      <alignment vertical="top"/>
    </xf>
    <xf numFmtId="0" fontId="39" fillId="0" borderId="0" xfId="78" applyFont="1" applyAlignment="1" applyProtection="1">
      <alignment horizontal="left" vertical="top"/>
      <protection locked="0"/>
    </xf>
    <xf numFmtId="2" fontId="39" fillId="0" borderId="24" xfId="63" applyNumberFormat="1" applyFont="1" applyBorder="1" applyAlignment="1">
      <alignment horizontal="center" vertical="top" wrapText="1"/>
    </xf>
    <xf numFmtId="172" fontId="39" fillId="0" borderId="24" xfId="65" applyNumberFormat="1" applyFont="1" applyBorder="1" applyAlignment="1" applyProtection="1">
      <alignment horizontal="left" vertical="top"/>
      <protection locked="0"/>
    </xf>
    <xf numFmtId="40" fontId="43" fillId="0" borderId="0" xfId="65" applyNumberFormat="1" applyFont="1" applyAlignment="1" applyProtection="1">
      <alignment horizontal="center" vertical="top"/>
      <protection locked="0"/>
    </xf>
    <xf numFmtId="174" fontId="39" fillId="0" borderId="0" xfId="68" applyNumberFormat="1" applyFont="1" applyAlignment="1" applyProtection="1">
      <alignment vertical="top" wrapText="1"/>
      <protection locked="0"/>
    </xf>
    <xf numFmtId="1" fontId="39" fillId="0" borderId="0" xfId="74" applyNumberFormat="1" applyFont="1" applyAlignment="1">
      <alignment horizontal="center" vertical="top" wrapText="1"/>
    </xf>
    <xf numFmtId="170" fontId="40" fillId="0" borderId="0" xfId="68" applyNumberFormat="1" applyFont="1" applyAlignment="1">
      <alignment horizontal="right" vertical="top"/>
    </xf>
    <xf numFmtId="170" fontId="39" fillId="0" borderId="0" xfId="68" applyNumberFormat="1" applyFont="1" applyAlignment="1">
      <alignment horizontal="right" vertical="top"/>
    </xf>
    <xf numFmtId="0" fontId="39" fillId="0" borderId="25" xfId="81" applyFont="1" applyBorder="1" applyAlignment="1">
      <alignment vertical="top" wrapText="1"/>
    </xf>
    <xf numFmtId="0" fontId="40" fillId="0" borderId="0" xfId="57" applyFont="1" applyAlignment="1">
      <alignment horizontal="left" vertical="top" wrapText="1"/>
    </xf>
    <xf numFmtId="0" fontId="40" fillId="0" borderId="26" xfId="57" applyFont="1" applyBorder="1" applyAlignment="1">
      <alignment vertical="top" wrapText="1"/>
    </xf>
    <xf numFmtId="0" fontId="40" fillId="0" borderId="28" xfId="57" applyFont="1" applyBorder="1" applyAlignment="1" applyProtection="1">
      <alignment vertical="top" wrapText="1"/>
      <protection locked="0"/>
    </xf>
    <xf numFmtId="0" fontId="40" fillId="0" borderId="28" xfId="57" applyFont="1" applyBorder="1" applyAlignment="1">
      <alignment horizontal="left" vertical="top" wrapText="1"/>
    </xf>
    <xf numFmtId="0" fontId="40" fillId="0" borderId="28" xfId="57" applyFont="1" applyBorder="1" applyAlignment="1">
      <alignment vertical="top" wrapText="1"/>
    </xf>
    <xf numFmtId="0" fontId="40" fillId="0" borderId="27" xfId="57" applyFont="1" applyBorder="1" applyAlignment="1">
      <alignment vertical="top" wrapText="1"/>
    </xf>
    <xf numFmtId="4" fontId="40" fillId="0" borderId="27" xfId="57" applyNumberFormat="1" applyFont="1" applyBorder="1" applyAlignment="1">
      <alignment horizontal="right" vertical="top" wrapText="1"/>
    </xf>
    <xf numFmtId="40" fontId="39" fillId="0" borderId="0" xfId="74" applyNumberFormat="1" applyFont="1" applyAlignment="1">
      <alignment vertical="top"/>
    </xf>
    <xf numFmtId="0" fontId="39" fillId="0" borderId="0" xfId="72" applyFont="1" applyAlignment="1">
      <alignment horizontal="justify" vertical="top" wrapText="1"/>
    </xf>
    <xf numFmtId="0" fontId="39" fillId="0" borderId="0" xfId="65" applyFont="1" applyAlignment="1" applyProtection="1">
      <alignment horizontal="center"/>
      <protection locked="0"/>
    </xf>
    <xf numFmtId="0" fontId="39" fillId="0" borderId="0" xfId="65" applyFont="1" applyAlignment="1" applyProtection="1">
      <alignment wrapText="1"/>
      <protection locked="0"/>
    </xf>
    <xf numFmtId="0" fontId="39" fillId="0" borderId="0" xfId="65" applyFont="1" applyAlignment="1" applyProtection="1">
      <alignment horizontal="right" vertical="top"/>
      <protection locked="0"/>
    </xf>
    <xf numFmtId="0" fontId="39" fillId="0" borderId="0" xfId="65" applyFont="1" applyAlignment="1" applyProtection="1">
      <alignment horizontal="left" vertical="top"/>
      <protection locked="0"/>
    </xf>
    <xf numFmtId="0" fontId="43" fillId="0" borderId="0" xfId="65" applyFont="1" applyAlignment="1" applyProtection="1">
      <alignment horizontal="center"/>
      <protection locked="0"/>
    </xf>
    <xf numFmtId="40" fontId="43" fillId="0" borderId="0" xfId="74" applyNumberFormat="1" applyFont="1" applyAlignment="1">
      <alignment horizontal="left" vertical="top"/>
    </xf>
    <xf numFmtId="170" fontId="42" fillId="0" borderId="0" xfId="74" applyNumberFormat="1" applyFont="1" applyAlignment="1">
      <alignment horizontal="left" vertical="top"/>
    </xf>
    <xf numFmtId="1" fontId="42" fillId="0" borderId="0" xfId="74" applyNumberFormat="1" applyFont="1" applyAlignment="1">
      <alignment horizontal="justify" vertical="top" wrapText="1"/>
    </xf>
    <xf numFmtId="1" fontId="39" fillId="0" borderId="0" xfId="74" applyNumberFormat="1" applyFont="1" applyAlignment="1">
      <alignment horizontal="justify" wrapText="1"/>
    </xf>
    <xf numFmtId="0" fontId="52" fillId="0" borderId="0" xfId="74" applyFont="1" applyAlignment="1">
      <alignment vertical="top"/>
    </xf>
    <xf numFmtId="40" fontId="51" fillId="0" borderId="0" xfId="68" applyNumberFormat="1" applyFont="1" applyAlignment="1" applyProtection="1">
      <alignment horizontal="center" vertical="top"/>
      <protection locked="0"/>
    </xf>
    <xf numFmtId="0" fontId="51" fillId="0" borderId="0" xfId="67" applyFont="1"/>
    <xf numFmtId="170" fontId="44" fillId="0" borderId="0" xfId="74" applyNumberFormat="1" applyFont="1" applyAlignment="1">
      <alignment horizontal="left" vertical="top"/>
    </xf>
    <xf numFmtId="1" fontId="48" fillId="0" borderId="0" xfId="74" applyNumberFormat="1" applyFont="1" applyAlignment="1">
      <alignment horizontal="justify" vertical="top" wrapText="1"/>
    </xf>
    <xf numFmtId="49" fontId="39" fillId="0" borderId="0" xfId="70" applyNumberFormat="1" applyFont="1" applyAlignment="1">
      <alignment horizontal="justify" vertical="top" wrapText="1"/>
    </xf>
    <xf numFmtId="0" fontId="39" fillId="0" borderId="0" xfId="70" applyFont="1" applyAlignment="1">
      <alignment vertical="top" wrapText="1"/>
    </xf>
    <xf numFmtId="2" fontId="39" fillId="0" borderId="26" xfId="63" applyNumberFormat="1" applyFont="1" applyBorder="1" applyAlignment="1">
      <alignment horizontal="center" vertical="top" wrapText="1"/>
    </xf>
    <xf numFmtId="49" fontId="39" fillId="0" borderId="26" xfId="70" applyNumberFormat="1" applyFont="1" applyBorder="1" applyAlignment="1">
      <alignment horizontal="justify" vertical="top" wrapText="1"/>
    </xf>
    <xf numFmtId="0" fontId="39" fillId="0" borderId="26" xfId="70" applyFont="1" applyBorder="1" applyAlignment="1">
      <alignment vertical="top" wrapText="1"/>
    </xf>
    <xf numFmtId="49" fontId="51" fillId="0" borderId="0" xfId="74" applyNumberFormat="1" applyFont="1" applyAlignment="1">
      <alignment vertical="top"/>
    </xf>
    <xf numFmtId="49" fontId="39" fillId="0" borderId="0" xfId="74" applyNumberFormat="1" applyFont="1" applyAlignment="1">
      <alignment vertical="top"/>
    </xf>
    <xf numFmtId="40" fontId="51" fillId="0" borderId="0" xfId="74" applyNumberFormat="1" applyFont="1" applyAlignment="1">
      <alignment horizontal="left" vertical="top"/>
    </xf>
    <xf numFmtId="1" fontId="39" fillId="0" borderId="0" xfId="74" applyNumberFormat="1" applyFont="1" applyAlignment="1">
      <alignment horizontal="justify" vertical="top"/>
    </xf>
    <xf numFmtId="0" fontId="51" fillId="0" borderId="0" xfId="0" applyFont="1" applyAlignment="1">
      <alignment horizontal="left" vertical="top" wrapText="1"/>
    </xf>
    <xf numFmtId="0" fontId="44" fillId="0" borderId="0" xfId="74" applyFont="1" applyAlignment="1">
      <alignment horizontal="left" vertical="top"/>
    </xf>
    <xf numFmtId="1" fontId="39" fillId="0" borderId="0" xfId="66" applyNumberFormat="1" applyFont="1" applyAlignment="1">
      <alignment horizontal="left" vertical="top" wrapText="1"/>
    </xf>
    <xf numFmtId="4" fontId="39" fillId="0" borderId="0" xfId="66" applyNumberFormat="1" applyFont="1" applyAlignment="1">
      <alignment horizontal="right" vertical="top" wrapText="1"/>
    </xf>
    <xf numFmtId="0" fontId="39" fillId="0" borderId="0" xfId="57" applyFont="1" applyAlignment="1">
      <alignment horizontal="left" vertical="top"/>
    </xf>
    <xf numFmtId="0" fontId="40" fillId="0" borderId="0" xfId="57" applyFont="1"/>
    <xf numFmtId="0" fontId="39" fillId="0" borderId="0" xfId="57" applyFont="1" applyAlignment="1">
      <alignment horizontal="center" vertical="top"/>
    </xf>
    <xf numFmtId="0" fontId="39" fillId="0" borderId="0" xfId="66" applyFont="1" applyAlignment="1">
      <alignment horizontal="center" vertical="top" wrapText="1"/>
    </xf>
    <xf numFmtId="1" fontId="39" fillId="0" borderId="0" xfId="66" applyNumberFormat="1" applyFont="1" applyAlignment="1">
      <alignment horizontal="center" vertical="top"/>
    </xf>
    <xf numFmtId="1" fontId="39" fillId="0" borderId="0" xfId="66" applyNumberFormat="1" applyFont="1" applyAlignment="1">
      <alignment vertical="top" wrapText="1"/>
    </xf>
    <xf numFmtId="0" fontId="39" fillId="0" borderId="0" xfId="57" applyFont="1"/>
    <xf numFmtId="49" fontId="39" fillId="0" borderId="0" xfId="66" applyNumberFormat="1" applyFont="1" applyAlignment="1">
      <alignment horizontal="center" vertical="top" wrapText="1"/>
    </xf>
    <xf numFmtId="0" fontId="39" fillId="0" borderId="0" xfId="66" applyFont="1" applyAlignment="1">
      <alignment horizontal="left" vertical="top" wrapText="1"/>
    </xf>
    <xf numFmtId="49" fontId="39" fillId="0" borderId="0" xfId="66" applyNumberFormat="1" applyFont="1" applyAlignment="1" applyProtection="1">
      <alignment horizontal="center" vertical="top" wrapText="1"/>
      <protection locked="0"/>
    </xf>
    <xf numFmtId="3" fontId="39" fillId="0" borderId="0" xfId="66" applyNumberFormat="1" applyFont="1" applyAlignment="1">
      <alignment horizontal="right" vertical="top"/>
    </xf>
    <xf numFmtId="0" fontId="40" fillId="0" borderId="0" xfId="66" applyFont="1" applyProtection="1">
      <protection locked="0"/>
    </xf>
    <xf numFmtId="0" fontId="40" fillId="0" borderId="0" xfId="66" applyFont="1" applyAlignment="1" applyProtection="1">
      <alignment wrapText="1"/>
      <protection locked="0"/>
    </xf>
    <xf numFmtId="0" fontId="43" fillId="0" borderId="0" xfId="74" applyFont="1" applyAlignment="1">
      <alignment vertical="top"/>
    </xf>
    <xf numFmtId="0" fontId="54" fillId="0" borderId="25" xfId="0" applyFont="1" applyBorder="1" applyAlignment="1">
      <alignment horizontal="right" vertical="top"/>
    </xf>
    <xf numFmtId="49" fontId="39" fillId="0" borderId="25" xfId="68" applyNumberFormat="1" applyFont="1" applyBorder="1" applyAlignment="1">
      <alignment horizontal="justify" vertical="top" wrapText="1"/>
    </xf>
    <xf numFmtId="0" fontId="39" fillId="0" borderId="25" xfId="68" applyFont="1" applyBorder="1" applyAlignment="1">
      <alignment horizontal="left" vertical="top"/>
    </xf>
    <xf numFmtId="0" fontId="39" fillId="0" borderId="0" xfId="0" applyFont="1" applyAlignment="1">
      <alignment horizontal="left" vertical="top"/>
    </xf>
    <xf numFmtId="2" fontId="40" fillId="0" borderId="0" xfId="63" applyNumberFormat="1" applyFont="1" applyAlignment="1">
      <alignment horizontal="right" vertical="top" wrapText="1"/>
    </xf>
    <xf numFmtId="49" fontId="40" fillId="0" borderId="0" xfId="75" applyNumberFormat="1" applyFont="1" applyAlignment="1">
      <alignment horizontal="center" vertical="top" wrapText="1"/>
    </xf>
    <xf numFmtId="0" fontId="39" fillId="0" borderId="0" xfId="75" applyFont="1" applyAlignment="1">
      <alignment horizontal="left" vertical="top"/>
    </xf>
    <xf numFmtId="4" fontId="39" fillId="0" borderId="0" xfId="74" applyNumberFormat="1" applyFont="1" applyAlignment="1">
      <alignment horizontal="center" vertical="top"/>
    </xf>
    <xf numFmtId="49" fontId="39" fillId="0" borderId="0" xfId="69" applyNumberFormat="1" applyFont="1" applyAlignment="1" applyProtection="1">
      <alignment vertical="top" wrapText="1"/>
      <protection locked="0"/>
    </xf>
    <xf numFmtId="172" fontId="39" fillId="0" borderId="0" xfId="75" applyNumberFormat="1" applyFont="1" applyAlignment="1">
      <alignment horizontal="left" vertical="top"/>
    </xf>
    <xf numFmtId="0" fontId="39" fillId="0" borderId="0" xfId="60" applyFont="1" applyAlignment="1">
      <alignment vertical="top" wrapText="1"/>
    </xf>
    <xf numFmtId="170" fontId="39" fillId="0" borderId="26" xfId="74" applyNumberFormat="1" applyFont="1" applyBorder="1" applyAlignment="1">
      <alignment horizontal="left" vertical="top"/>
    </xf>
    <xf numFmtId="0" fontId="39" fillId="0" borderId="26" xfId="60" applyFont="1" applyBorder="1" applyAlignment="1">
      <alignment vertical="top" wrapText="1"/>
    </xf>
    <xf numFmtId="0" fontId="39" fillId="0" borderId="26" xfId="74" applyFont="1" applyBorder="1" applyAlignment="1">
      <alignment vertical="top"/>
    </xf>
    <xf numFmtId="170" fontId="40" fillId="0" borderId="0" xfId="74" applyNumberFormat="1" applyFont="1" applyAlignment="1">
      <alignment horizontal="left" vertical="top"/>
    </xf>
    <xf numFmtId="0" fontId="40" fillId="0" borderId="0" xfId="74" applyFont="1" applyAlignment="1">
      <alignment vertical="top"/>
    </xf>
    <xf numFmtId="1" fontId="39" fillId="0" borderId="0" xfId="74" quotePrefix="1" applyNumberFormat="1" applyFont="1" applyAlignment="1">
      <alignment vertical="top" wrapText="1"/>
    </xf>
    <xf numFmtId="49" fontId="39" fillId="0" borderId="26" xfId="69" applyNumberFormat="1" applyFont="1" applyBorder="1" applyAlignment="1" applyProtection="1">
      <alignment vertical="top" wrapText="1"/>
      <protection locked="0"/>
    </xf>
    <xf numFmtId="172" fontId="39" fillId="0" borderId="26" xfId="75" applyNumberFormat="1" applyFont="1" applyBorder="1" applyAlignment="1">
      <alignment horizontal="left" vertical="top"/>
    </xf>
    <xf numFmtId="4" fontId="39" fillId="0" borderId="26" xfId="74" applyNumberFormat="1" applyFont="1" applyBorder="1" applyAlignment="1">
      <alignment horizontal="center" vertical="top"/>
    </xf>
    <xf numFmtId="40" fontId="39" fillId="0" borderId="0" xfId="74" applyNumberFormat="1" applyFont="1">
      <alignment vertical="center"/>
    </xf>
    <xf numFmtId="49" fontId="40" fillId="0" borderId="0" xfId="75" applyNumberFormat="1" applyFont="1" applyAlignment="1">
      <alignment horizontal="left" vertical="top" wrapText="1"/>
    </xf>
    <xf numFmtId="0" fontId="40" fillId="0" borderId="0" xfId="75" applyFont="1" applyAlignment="1">
      <alignment horizontal="left" vertical="top"/>
    </xf>
    <xf numFmtId="4" fontId="40" fillId="0" borderId="0" xfId="74" applyNumberFormat="1" applyFont="1" applyAlignment="1">
      <alignment horizontal="center" vertical="top"/>
    </xf>
    <xf numFmtId="0" fontId="39" fillId="0" borderId="0" xfId="65" applyFont="1" applyAlignment="1" applyProtection="1">
      <alignment vertical="top" wrapText="1"/>
      <protection locked="0"/>
    </xf>
    <xf numFmtId="0" fontId="39" fillId="0" borderId="0" xfId="71" applyFont="1" applyAlignment="1">
      <alignment horizontal="justify" vertical="top" wrapText="1"/>
    </xf>
    <xf numFmtId="172" fontId="39" fillId="0" borderId="0" xfId="69" applyNumberFormat="1" applyFont="1" applyAlignment="1" applyProtection="1">
      <alignment horizontal="left" vertical="top"/>
      <protection locked="0"/>
    </xf>
    <xf numFmtId="49" fontId="39" fillId="0" borderId="0" xfId="76" applyNumberFormat="1" applyFont="1" applyAlignment="1">
      <alignment horizontal="justify" vertical="top" wrapText="1"/>
    </xf>
    <xf numFmtId="0" fontId="39" fillId="0" borderId="0" xfId="76" applyFont="1" applyAlignment="1">
      <alignment horizontal="right" vertical="top"/>
    </xf>
    <xf numFmtId="0" fontId="39" fillId="0" borderId="0" xfId="76" applyFont="1" applyAlignment="1">
      <alignment horizontal="left" vertical="top"/>
    </xf>
    <xf numFmtId="173" fontId="47" fillId="0" borderId="0" xfId="68" quotePrefix="1" applyNumberFormat="1" applyFont="1" applyAlignment="1" applyProtection="1">
      <alignment vertical="top" wrapText="1"/>
      <protection locked="0"/>
    </xf>
    <xf numFmtId="0" fontId="47" fillId="0" borderId="0" xfId="68" applyFont="1" applyAlignment="1" applyProtection="1">
      <alignment horizontal="left" vertical="top"/>
      <protection locked="0"/>
    </xf>
    <xf numFmtId="40" fontId="43" fillId="0" borderId="0" xfId="68" applyNumberFormat="1" applyFont="1" applyAlignment="1">
      <alignment horizontal="center" vertical="top"/>
    </xf>
    <xf numFmtId="2" fontId="47" fillId="0" borderId="0" xfId="63" applyNumberFormat="1" applyFont="1" applyAlignment="1">
      <alignment horizontal="center" vertical="top" wrapText="1"/>
    </xf>
    <xf numFmtId="0" fontId="47" fillId="0" borderId="0" xfId="0" applyFont="1" applyAlignment="1">
      <alignment horizontal="right" vertical="top"/>
    </xf>
    <xf numFmtId="173" fontId="47" fillId="0" borderId="0" xfId="68" applyNumberFormat="1" applyFont="1" applyAlignment="1" applyProtection="1">
      <alignment vertical="top" wrapText="1"/>
      <protection locked="0"/>
    </xf>
    <xf numFmtId="40" fontId="47" fillId="0" borderId="0" xfId="68" applyNumberFormat="1" applyFont="1" applyAlignment="1" applyProtection="1">
      <alignment horizontal="center" vertical="top"/>
      <protection locked="0"/>
    </xf>
    <xf numFmtId="0" fontId="47" fillId="0" borderId="0" xfId="0" applyFont="1" applyAlignment="1">
      <alignment vertical="top"/>
    </xf>
    <xf numFmtId="0" fontId="47" fillId="0" borderId="0" xfId="68" applyFont="1" applyAlignment="1" applyProtection="1">
      <alignment horizontal="center" vertical="top"/>
      <protection locked="0"/>
    </xf>
    <xf numFmtId="49" fontId="47" fillId="0" borderId="0" xfId="68" applyNumberFormat="1" applyFont="1" applyAlignment="1" applyProtection="1">
      <alignment vertical="top" wrapText="1"/>
      <protection locked="0"/>
    </xf>
    <xf numFmtId="4" fontId="39" fillId="0" borderId="0" xfId="71" applyNumberFormat="1" applyFont="1" applyAlignment="1">
      <alignment vertical="top"/>
    </xf>
    <xf numFmtId="40" fontId="39" fillId="0" borderId="0" xfId="65" applyNumberFormat="1" applyFont="1" applyAlignment="1" applyProtection="1">
      <alignment horizontal="center" vertical="top"/>
      <protection locked="0"/>
    </xf>
    <xf numFmtId="0" fontId="43" fillId="0" borderId="0" xfId="68" applyFont="1" applyAlignment="1" applyProtection="1">
      <alignment horizontal="center" vertical="top"/>
      <protection locked="0"/>
    </xf>
    <xf numFmtId="0" fontId="39" fillId="0" borderId="0" xfId="60" applyFont="1" applyAlignment="1">
      <alignment horizontal="justify" vertical="top" wrapText="1"/>
    </xf>
    <xf numFmtId="0" fontId="39" fillId="0" borderId="0" xfId="60" applyFont="1" applyAlignment="1">
      <alignment horizontal="right" vertical="top"/>
    </xf>
    <xf numFmtId="0" fontId="39" fillId="0" borderId="0" xfId="60" applyFont="1" applyAlignment="1">
      <alignment horizontal="center" vertical="top"/>
    </xf>
    <xf numFmtId="1" fontId="39" fillId="0" borderId="0" xfId="60" applyNumberFormat="1" applyFont="1" applyAlignment="1">
      <alignment horizontal="center" vertical="top"/>
    </xf>
    <xf numFmtId="0" fontId="39" fillId="0" borderId="0" xfId="60" applyFont="1" applyAlignment="1" applyProtection="1">
      <alignment vertical="top"/>
      <protection locked="0"/>
    </xf>
    <xf numFmtId="0" fontId="43" fillId="0" borderId="0" xfId="60" applyFont="1" applyAlignment="1" applyProtection="1">
      <alignment horizontal="center" vertical="top"/>
      <protection locked="0"/>
    </xf>
    <xf numFmtId="0" fontId="39" fillId="0" borderId="0" xfId="62" applyFont="1"/>
    <xf numFmtId="0" fontId="37" fillId="0" borderId="0" xfId="60" applyFont="1" applyAlignment="1">
      <alignment horizontal="center" vertical="top"/>
    </xf>
    <xf numFmtId="0" fontId="39" fillId="0" borderId="0" xfId="60" applyFont="1" applyAlignment="1">
      <alignment horizontal="justify" vertical="top"/>
    </xf>
    <xf numFmtId="170" fontId="39" fillId="0" borderId="0" xfId="74" applyNumberFormat="1" applyFont="1" applyAlignment="1">
      <alignment horizontal="center" vertical="top"/>
    </xf>
    <xf numFmtId="0" fontId="39" fillId="0" borderId="24" xfId="0" applyFont="1" applyBorder="1" applyAlignment="1">
      <alignment horizontal="justify" vertical="top"/>
    </xf>
    <xf numFmtId="0" fontId="39" fillId="0" borderId="24" xfId="0" applyFont="1" applyBorder="1" applyAlignment="1">
      <alignment horizontal="left" vertical="top"/>
    </xf>
    <xf numFmtId="4" fontId="39" fillId="0" borderId="24" xfId="0" applyNumberFormat="1" applyFont="1" applyBorder="1" applyAlignment="1">
      <alignment horizontal="right" vertical="top"/>
    </xf>
    <xf numFmtId="0" fontId="40" fillId="0" borderId="0" xfId="65" applyFont="1" applyAlignment="1" applyProtection="1">
      <alignment horizontal="center"/>
      <protection locked="0"/>
    </xf>
    <xf numFmtId="0" fontId="40" fillId="0" borderId="0" xfId="65" applyFont="1" applyAlignment="1" applyProtection="1">
      <alignment wrapText="1"/>
      <protection locked="0"/>
    </xf>
    <xf numFmtId="0" fontId="40" fillId="0" borderId="0" xfId="65" applyFont="1" applyAlignment="1" applyProtection="1">
      <alignment horizontal="left" vertical="top"/>
      <protection locked="0"/>
    </xf>
    <xf numFmtId="4" fontId="40" fillId="0" borderId="0" xfId="0" applyNumberFormat="1" applyFont="1" applyAlignment="1" applyProtection="1">
      <alignment horizontal="right" vertical="top"/>
      <protection locked="0"/>
    </xf>
    <xf numFmtId="2" fontId="40" fillId="0" borderId="0" xfId="0" applyNumberFormat="1" applyFont="1"/>
    <xf numFmtId="49" fontId="40" fillId="0" borderId="0" xfId="70" applyNumberFormat="1" applyFont="1" applyAlignment="1">
      <alignment horizontal="justify" vertical="top" wrapText="1"/>
    </xf>
    <xf numFmtId="0" fontId="39" fillId="0" borderId="0" xfId="70" applyFont="1" applyAlignment="1">
      <alignment horizontal="left" vertical="top"/>
    </xf>
    <xf numFmtId="4" fontId="39" fillId="0" borderId="0" xfId="70" applyNumberFormat="1" applyFont="1" applyAlignment="1" applyProtection="1">
      <alignment horizontal="right" vertical="top"/>
      <protection locked="0"/>
    </xf>
    <xf numFmtId="2" fontId="39" fillId="0" borderId="0" xfId="0" applyNumberFormat="1" applyFont="1"/>
    <xf numFmtId="0" fontId="39" fillId="0" borderId="0" xfId="70" applyFont="1" applyAlignment="1">
      <alignment vertical="top"/>
    </xf>
    <xf numFmtId="4" fontId="39" fillId="0" borderId="0" xfId="0" applyNumberFormat="1" applyFont="1" applyAlignment="1" applyProtection="1">
      <alignment horizontal="right" vertical="top"/>
      <protection locked="0"/>
    </xf>
    <xf numFmtId="49" fontId="39" fillId="0" borderId="0" xfId="0" applyNumberFormat="1" applyFont="1" applyAlignment="1" applyProtection="1">
      <alignment horizontal="justify" vertical="top" wrapText="1"/>
      <protection locked="0"/>
    </xf>
    <xf numFmtId="49" fontId="39" fillId="0" borderId="0" xfId="70" applyNumberFormat="1" applyFont="1" applyAlignment="1">
      <alignment horizontal="left" vertical="top" wrapText="1"/>
    </xf>
    <xf numFmtId="4" fontId="39" fillId="0" borderId="0" xfId="68" applyNumberFormat="1" applyFont="1" applyAlignment="1" applyProtection="1">
      <alignment horizontal="right" vertical="top"/>
      <protection locked="0"/>
    </xf>
    <xf numFmtId="178" fontId="40" fillId="0" borderId="0" xfId="70" applyNumberFormat="1" applyFont="1" applyAlignment="1">
      <alignment horizontal="center" vertical="top"/>
    </xf>
    <xf numFmtId="179" fontId="44" fillId="0" borderId="0" xfId="70" applyNumberFormat="1" applyFont="1" applyAlignment="1">
      <alignment horizontal="center" vertical="top"/>
    </xf>
    <xf numFmtId="2" fontId="44" fillId="0" borderId="0" xfId="70" applyNumberFormat="1" applyFont="1" applyAlignment="1">
      <alignment horizontal="center" vertical="top"/>
    </xf>
    <xf numFmtId="49" fontId="44" fillId="0" borderId="0" xfId="70" applyNumberFormat="1" applyFont="1" applyAlignment="1">
      <alignment horizontal="justify" vertical="top" wrapText="1"/>
    </xf>
    <xf numFmtId="49" fontId="39" fillId="0" borderId="0" xfId="68" applyNumberFormat="1" applyFont="1" applyAlignment="1" applyProtection="1">
      <alignment horizontal="right" vertical="top"/>
      <protection locked="0"/>
    </xf>
    <xf numFmtId="49" fontId="39" fillId="0" borderId="0" xfId="70" applyNumberFormat="1" applyFont="1" applyAlignment="1">
      <alignment horizontal="right" vertical="top" wrapText="1"/>
    </xf>
    <xf numFmtId="49" fontId="39" fillId="0" borderId="0" xfId="0" applyNumberFormat="1" applyFont="1" applyAlignment="1">
      <alignment wrapText="1"/>
    </xf>
    <xf numFmtId="178" fontId="39" fillId="0" borderId="0" xfId="70" applyNumberFormat="1" applyFont="1">
      <alignment vertical="center"/>
    </xf>
    <xf numFmtId="49" fontId="44" fillId="0" borderId="0" xfId="63" applyNumberFormat="1" applyFont="1" applyAlignment="1">
      <alignment horizontal="right" vertical="top" wrapText="1"/>
    </xf>
    <xf numFmtId="49" fontId="39" fillId="0" borderId="0" xfId="0" applyNumberFormat="1" applyFont="1" applyAlignment="1">
      <alignment horizontal="justify" vertical="top"/>
    </xf>
    <xf numFmtId="49" fontId="44" fillId="0" borderId="0" xfId="0" applyNumberFormat="1" applyFont="1" applyAlignment="1">
      <alignment horizontal="justify" vertical="top"/>
    </xf>
    <xf numFmtId="0" fontId="39" fillId="0" borderId="26" xfId="70" applyFont="1" applyBorder="1" applyAlignment="1">
      <alignment horizontal="right" vertical="top"/>
    </xf>
    <xf numFmtId="0" fontId="39" fillId="0" borderId="26" xfId="70" applyFont="1" applyBorder="1" applyAlignment="1">
      <alignment horizontal="left" vertical="top"/>
    </xf>
    <xf numFmtId="4" fontId="39" fillId="0" borderId="26" xfId="0" applyNumberFormat="1" applyFont="1" applyBorder="1" applyAlignment="1" applyProtection="1">
      <alignment horizontal="right" vertical="top"/>
      <protection locked="0"/>
    </xf>
    <xf numFmtId="0" fontId="39" fillId="0" borderId="24" xfId="0" applyFont="1" applyBorder="1" applyAlignment="1" applyProtection="1">
      <alignment horizontal="center" vertical="top"/>
      <protection locked="0"/>
    </xf>
    <xf numFmtId="0" fontId="39" fillId="0" borderId="24" xfId="0" applyFont="1" applyBorder="1" applyAlignment="1" applyProtection="1">
      <alignment vertical="top" wrapText="1"/>
      <protection locked="0"/>
    </xf>
    <xf numFmtId="0" fontId="39" fillId="0" borderId="24" xfId="0" applyFont="1" applyBorder="1" applyAlignment="1" applyProtection="1">
      <alignment vertical="top"/>
      <protection locked="0"/>
    </xf>
    <xf numFmtId="4" fontId="39" fillId="0" borderId="24" xfId="0" applyNumberFormat="1" applyFont="1" applyBorder="1" applyAlignment="1" applyProtection="1">
      <alignment horizontal="right" vertical="top"/>
      <protection locked="0"/>
    </xf>
    <xf numFmtId="0" fontId="39" fillId="0" borderId="0" xfId="0" applyFont="1" applyAlignment="1" applyProtection="1">
      <alignment horizontal="center" vertical="top"/>
      <protection locked="0"/>
    </xf>
    <xf numFmtId="49" fontId="40" fillId="0" borderId="0" xfId="76" applyNumberFormat="1" applyFont="1" applyAlignment="1">
      <alignment horizontal="center" vertical="top" wrapText="1"/>
    </xf>
    <xf numFmtId="169" fontId="39" fillId="0" borderId="0" xfId="0" applyNumberFormat="1" applyFont="1" applyAlignment="1">
      <alignment vertical="top"/>
    </xf>
    <xf numFmtId="180" fontId="39" fillId="0" borderId="0" xfId="70" applyNumberFormat="1" applyFont="1" applyAlignment="1">
      <alignment horizontal="justify" vertical="top" wrapText="1"/>
    </xf>
    <xf numFmtId="2" fontId="39" fillId="0" borderId="0" xfId="0" applyNumberFormat="1" applyFont="1" applyAlignment="1">
      <alignment horizontal="left" vertical="top"/>
    </xf>
    <xf numFmtId="0" fontId="44" fillId="0" borderId="0" xfId="0" applyFont="1" applyAlignment="1">
      <alignment wrapText="1"/>
    </xf>
    <xf numFmtId="172" fontId="39" fillId="0" borderId="0" xfId="76" applyNumberFormat="1" applyFont="1" applyAlignment="1">
      <alignment horizontal="left" vertical="top"/>
    </xf>
    <xf numFmtId="2" fontId="39" fillId="0" borderId="0" xfId="76" applyNumberFormat="1" applyFont="1" applyAlignment="1">
      <alignment horizontal="left" vertical="top"/>
    </xf>
    <xf numFmtId="0" fontId="43" fillId="0" borderId="0" xfId="0" applyFont="1" applyAlignment="1" applyProtection="1">
      <alignment horizontal="center" vertical="top"/>
      <protection locked="0"/>
    </xf>
    <xf numFmtId="2" fontId="39" fillId="0" borderId="0" xfId="68" applyNumberFormat="1" applyFont="1" applyAlignment="1">
      <alignment vertical="top"/>
    </xf>
    <xf numFmtId="4" fontId="39" fillId="0" borderId="0" xfId="70" applyNumberFormat="1" applyFont="1" applyAlignment="1" applyProtection="1">
      <alignment horizontal="right" vertical="center"/>
      <protection locked="0"/>
    </xf>
    <xf numFmtId="0" fontId="39" fillId="0" borderId="26" xfId="70" applyFont="1" applyBorder="1" applyAlignment="1">
      <alignment horizontal="justify" vertical="top" wrapText="1"/>
    </xf>
    <xf numFmtId="49" fontId="39" fillId="0" borderId="26" xfId="70" applyNumberFormat="1" applyFont="1" applyBorder="1" applyAlignment="1">
      <alignment horizontal="left" vertical="top" wrapText="1"/>
    </xf>
    <xf numFmtId="0" fontId="39" fillId="0" borderId="0" xfId="70" applyFont="1" applyAlignment="1">
      <alignment horizontal="justify" vertical="top" wrapText="1"/>
    </xf>
    <xf numFmtId="49" fontId="40" fillId="0" borderId="0" xfId="70" applyNumberFormat="1" applyFont="1" applyAlignment="1">
      <alignment horizontal="left" vertical="top" wrapText="1"/>
    </xf>
    <xf numFmtId="171" fontId="40" fillId="0" borderId="0" xfId="0" applyNumberFormat="1" applyFont="1" applyAlignment="1">
      <alignment vertical="top"/>
    </xf>
    <xf numFmtId="49" fontId="39" fillId="0" borderId="0" xfId="76" applyNumberFormat="1" applyFont="1" applyAlignment="1">
      <alignment horizontal="left" vertical="top" wrapText="1"/>
    </xf>
    <xf numFmtId="4" fontId="39" fillId="0" borderId="0" xfId="69" applyNumberFormat="1" applyFont="1" applyAlignment="1" applyProtection="1">
      <alignment horizontal="right" vertical="top"/>
      <protection locked="0"/>
    </xf>
    <xf numFmtId="0" fontId="39" fillId="0" borderId="0" xfId="76" applyFont="1" applyAlignment="1">
      <alignment horizontal="center" vertical="top"/>
    </xf>
    <xf numFmtId="4" fontId="39" fillId="0" borderId="0" xfId="0" applyNumberFormat="1" applyFont="1" applyAlignment="1" applyProtection="1">
      <alignment horizontal="center" vertical="top"/>
      <protection locked="0"/>
    </xf>
    <xf numFmtId="2" fontId="39" fillId="0" borderId="0" xfId="70" applyNumberFormat="1" applyFont="1">
      <alignment vertical="center"/>
    </xf>
    <xf numFmtId="173" fontId="39" fillId="0" borderId="0" xfId="76" applyNumberFormat="1" applyFont="1" applyAlignment="1">
      <alignment horizontal="center" vertical="top"/>
    </xf>
    <xf numFmtId="49" fontId="45" fillId="0" borderId="0" xfId="76" applyNumberFormat="1" applyFont="1" applyAlignment="1">
      <alignment horizontal="justify" vertical="top" wrapText="1"/>
    </xf>
    <xf numFmtId="0" fontId="39" fillId="0" borderId="24" xfId="70" applyFont="1" applyBorder="1">
      <alignment vertical="center"/>
    </xf>
    <xf numFmtId="0" fontId="39" fillId="0" borderId="24" xfId="70" applyFont="1" applyBorder="1" applyAlignment="1">
      <alignment vertical="center" wrapText="1"/>
    </xf>
    <xf numFmtId="0" fontId="39" fillId="0" borderId="24" xfId="70" applyFont="1" applyBorder="1" applyAlignment="1">
      <alignment horizontal="left" vertical="center"/>
    </xf>
    <xf numFmtId="4" fontId="39" fillId="0" borderId="24" xfId="70" applyNumberFormat="1" applyFont="1" applyBorder="1" applyAlignment="1" applyProtection="1">
      <alignment horizontal="right" vertical="top"/>
      <protection locked="0"/>
    </xf>
    <xf numFmtId="0" fontId="39" fillId="0" borderId="0" xfId="0" applyFont="1" applyAlignment="1">
      <alignment horizontal="left"/>
    </xf>
    <xf numFmtId="4" fontId="40" fillId="0" borderId="0" xfId="0" applyNumberFormat="1" applyFont="1" applyAlignment="1">
      <alignment horizontal="right"/>
    </xf>
    <xf numFmtId="4" fontId="39" fillId="0" borderId="0" xfId="70" applyNumberFormat="1" applyFont="1" applyAlignment="1">
      <alignment horizontal="right" vertical="top"/>
    </xf>
    <xf numFmtId="4" fontId="39" fillId="0" borderId="0" xfId="70" applyNumberFormat="1" applyFont="1" applyAlignment="1">
      <alignment horizontal="right" vertical="top" wrapText="1"/>
    </xf>
    <xf numFmtId="4" fontId="39" fillId="0" borderId="26" xfId="70" applyNumberFormat="1" applyFont="1" applyBorder="1" applyAlignment="1">
      <alignment horizontal="right" vertical="top"/>
    </xf>
    <xf numFmtId="4" fontId="39" fillId="0" borderId="0" xfId="76" applyNumberFormat="1" applyFont="1" applyAlignment="1">
      <alignment horizontal="right" vertical="top"/>
    </xf>
    <xf numFmtId="4" fontId="39" fillId="0" borderId="0" xfId="70" applyNumberFormat="1" applyFont="1" applyAlignment="1">
      <alignment horizontal="right" vertical="center"/>
    </xf>
    <xf numFmtId="4" fontId="39" fillId="0" borderId="26" xfId="70" applyNumberFormat="1" applyFont="1" applyBorder="1" applyAlignment="1">
      <alignment horizontal="right" vertical="top" wrapText="1"/>
    </xf>
    <xf numFmtId="4" fontId="40" fillId="0" borderId="0" xfId="70" applyNumberFormat="1" applyFont="1" applyAlignment="1">
      <alignment horizontal="right" vertical="top" wrapText="1"/>
    </xf>
    <xf numFmtId="4" fontId="39" fillId="0" borderId="0" xfId="69" applyNumberFormat="1" applyFont="1" applyAlignment="1" applyProtection="1">
      <alignment horizontal="center" vertical="top"/>
      <protection locked="0"/>
    </xf>
    <xf numFmtId="4" fontId="39" fillId="0" borderId="0" xfId="0" applyNumberFormat="1" applyFont="1" applyAlignment="1">
      <alignment vertical="top"/>
    </xf>
    <xf numFmtId="4" fontId="39" fillId="0" borderId="24" xfId="70" applyNumberFormat="1" applyFont="1" applyBorder="1" applyAlignment="1">
      <alignment horizontal="right" vertical="center"/>
    </xf>
    <xf numFmtId="4" fontId="39" fillId="0" borderId="0" xfId="0" applyNumberFormat="1" applyFont="1" applyAlignment="1">
      <alignment horizontal="right"/>
    </xf>
    <xf numFmtId="4" fontId="40" fillId="0" borderId="0" xfId="0" applyNumberFormat="1" applyFont="1" applyAlignment="1">
      <alignment horizontal="right" vertical="top"/>
    </xf>
    <xf numFmtId="4" fontId="39" fillId="0" borderId="0" xfId="71" applyNumberFormat="1" applyFont="1" applyAlignment="1">
      <alignment horizontal="right" vertical="top" wrapText="1"/>
    </xf>
    <xf numFmtId="4" fontId="39" fillId="0" borderId="0" xfId="71" applyNumberFormat="1" applyFont="1" applyAlignment="1">
      <alignment horizontal="right" vertical="top"/>
    </xf>
    <xf numFmtId="4" fontId="39" fillId="0" borderId="26" xfId="0" applyNumberFormat="1" applyFont="1" applyBorder="1" applyAlignment="1">
      <alignment horizontal="right" vertical="top"/>
    </xf>
    <xf numFmtId="4" fontId="39" fillId="0" borderId="26" xfId="71" applyNumberFormat="1" applyFont="1" applyBorder="1" applyAlignment="1">
      <alignment horizontal="right" vertical="top"/>
    </xf>
    <xf numFmtId="4" fontId="40" fillId="0" borderId="0" xfId="65" applyNumberFormat="1" applyFont="1" applyAlignment="1">
      <alignment horizontal="right" vertical="center"/>
    </xf>
    <xf numFmtId="4" fontId="39" fillId="0" borderId="0" xfId="65" applyNumberFormat="1" applyFont="1" applyAlignment="1" applyProtection="1">
      <alignment horizontal="right" vertical="top"/>
      <protection locked="0"/>
    </xf>
    <xf numFmtId="4" fontId="39" fillId="0" borderId="25" xfId="68" applyNumberFormat="1" applyFont="1" applyBorder="1" applyAlignment="1" applyProtection="1">
      <alignment horizontal="right" vertical="top"/>
      <protection locked="0"/>
    </xf>
    <xf numFmtId="4" fontId="39" fillId="0" borderId="0" xfId="68" applyNumberFormat="1" applyFont="1" applyAlignment="1" applyProtection="1">
      <alignment horizontal="right" vertical="top" wrapText="1"/>
      <protection locked="0"/>
    </xf>
    <xf numFmtId="4" fontId="39" fillId="0" borderId="0" xfId="82" applyNumberFormat="1" applyFont="1" applyAlignment="1" applyProtection="1">
      <alignment horizontal="right" vertical="top"/>
      <protection locked="0"/>
    </xf>
    <xf numFmtId="4" fontId="39" fillId="0" borderId="0" xfId="0" applyNumberFormat="1" applyFont="1" applyAlignment="1" applyProtection="1">
      <alignment horizontal="right" vertical="top" wrapText="1"/>
      <protection locked="0"/>
    </xf>
    <xf numFmtId="4" fontId="39" fillId="0" borderId="0" xfId="82" applyNumberFormat="1" applyFont="1" applyAlignment="1" applyProtection="1">
      <alignment horizontal="right" vertical="top" wrapText="1"/>
      <protection locked="0"/>
    </xf>
    <xf numFmtId="4" fontId="39" fillId="0" borderId="0" xfId="0" applyNumberFormat="1" applyFont="1" applyAlignment="1" applyProtection="1">
      <alignment horizontal="right" vertical="center"/>
      <protection locked="0"/>
    </xf>
    <xf numFmtId="4" fontId="39" fillId="0" borderId="0" xfId="68" applyNumberFormat="1" applyFont="1" applyAlignment="1" applyProtection="1">
      <alignment horizontal="center" vertical="top"/>
      <protection locked="0"/>
    </xf>
    <xf numFmtId="4" fontId="39" fillId="0" borderId="0" xfId="68" applyNumberFormat="1" applyFont="1" applyAlignment="1">
      <alignment horizontal="center" vertical="top"/>
    </xf>
    <xf numFmtId="4" fontId="39" fillId="0" borderId="0" xfId="67" applyNumberFormat="1" applyFont="1" applyAlignment="1" applyProtection="1">
      <alignment horizontal="right" vertical="top"/>
      <protection locked="0"/>
    </xf>
    <xf numFmtId="4" fontId="47" fillId="0" borderId="0" xfId="68" applyNumberFormat="1" applyFont="1" applyAlignment="1" applyProtection="1">
      <alignment horizontal="right" vertical="top"/>
      <protection locked="0"/>
    </xf>
    <xf numFmtId="4" fontId="39" fillId="0" borderId="0" xfId="74" applyNumberFormat="1" applyFont="1" applyAlignment="1">
      <alignment horizontal="right" vertical="top" wrapText="1"/>
    </xf>
    <xf numFmtId="4" fontId="39" fillId="0" borderId="24" xfId="65" applyNumberFormat="1" applyFont="1" applyBorder="1" applyAlignment="1" applyProtection="1">
      <alignment horizontal="right" vertical="top"/>
      <protection locked="0"/>
    </xf>
    <xf numFmtId="4" fontId="40" fillId="0" borderId="0" xfId="74" applyNumberFormat="1" applyFont="1" applyAlignment="1">
      <alignment horizontal="right" vertical="top" wrapText="1"/>
    </xf>
    <xf numFmtId="4" fontId="39" fillId="0" borderId="0" xfId="60" applyNumberFormat="1" applyFont="1" applyAlignment="1" applyProtection="1">
      <alignment horizontal="right" vertical="top"/>
      <protection locked="0"/>
    </xf>
    <xf numFmtId="4" fontId="39" fillId="0" borderId="24" xfId="68" applyNumberFormat="1" applyFont="1" applyBorder="1" applyAlignment="1" applyProtection="1">
      <alignment horizontal="right" vertical="top"/>
      <protection locked="0"/>
    </xf>
    <xf numFmtId="4" fontId="40" fillId="0" borderId="0" xfId="65" applyNumberFormat="1" applyFont="1" applyAlignment="1" applyProtection="1">
      <alignment horizontal="right" vertical="top"/>
      <protection locked="0"/>
    </xf>
    <xf numFmtId="4" fontId="39" fillId="0" borderId="0" xfId="65" applyNumberFormat="1" applyFont="1" applyAlignment="1">
      <alignment horizontal="right" vertical="top"/>
    </xf>
    <xf numFmtId="4" fontId="42" fillId="0" borderId="0" xfId="68" applyNumberFormat="1" applyFont="1" applyAlignment="1">
      <alignment horizontal="right" vertical="top"/>
    </xf>
    <xf numFmtId="4" fontId="47" fillId="0" borderId="0" xfId="68" applyNumberFormat="1" applyFont="1" applyAlignment="1">
      <alignment horizontal="right" vertical="top"/>
    </xf>
    <xf numFmtId="4" fontId="39" fillId="0" borderId="24" xfId="71" applyNumberFormat="1" applyFont="1" applyBorder="1" applyAlignment="1">
      <alignment horizontal="right" vertical="top"/>
    </xf>
    <xf numFmtId="4" fontId="40" fillId="0" borderId="0" xfId="74" applyNumberFormat="1" applyFont="1" applyAlignment="1">
      <alignment horizontal="right" vertical="top"/>
    </xf>
    <xf numFmtId="4" fontId="40" fillId="0" borderId="0" xfId="65" applyNumberFormat="1" applyFont="1" applyAlignment="1">
      <alignment horizontal="right" vertical="top"/>
    </xf>
    <xf numFmtId="4" fontId="39" fillId="0" borderId="25" xfId="71" applyNumberFormat="1" applyFont="1" applyBorder="1" applyAlignment="1">
      <alignment horizontal="right" vertical="top"/>
    </xf>
    <xf numFmtId="4" fontId="39" fillId="0" borderId="0" xfId="71" applyNumberFormat="1" applyFont="1" applyAlignment="1">
      <alignment horizontal="right" vertical="center"/>
    </xf>
    <xf numFmtId="4" fontId="47" fillId="0" borderId="0" xfId="71" applyNumberFormat="1" applyFont="1" applyAlignment="1">
      <alignment horizontal="right" vertical="top"/>
    </xf>
    <xf numFmtId="4" fontId="40" fillId="0" borderId="0" xfId="71" applyNumberFormat="1" applyFont="1" applyAlignment="1">
      <alignment horizontal="right" vertical="top"/>
    </xf>
    <xf numFmtId="4" fontId="39" fillId="0" borderId="24" xfId="119" applyNumberFormat="1" applyFont="1" applyFill="1" applyBorder="1" applyAlignment="1">
      <alignment horizontal="right" vertical="top"/>
    </xf>
    <xf numFmtId="4" fontId="39" fillId="0" borderId="0" xfId="75" applyNumberFormat="1" applyFont="1" applyAlignment="1" applyProtection="1">
      <alignment horizontal="right" vertical="top"/>
      <protection locked="0"/>
    </xf>
    <xf numFmtId="4" fontId="44" fillId="0" borderId="0" xfId="74" applyNumberFormat="1" applyFont="1" applyAlignment="1">
      <alignment horizontal="right" vertical="top"/>
    </xf>
    <xf numFmtId="4" fontId="39" fillId="0" borderId="0" xfId="57" applyNumberFormat="1" applyFont="1" applyAlignment="1">
      <alignment horizontal="center" vertical="top"/>
    </xf>
    <xf numFmtId="4" fontId="39" fillId="0" borderId="0" xfId="66" applyNumberFormat="1" applyFont="1" applyProtection="1">
      <protection locked="0"/>
    </xf>
    <xf numFmtId="4" fontId="39" fillId="0" borderId="0" xfId="66" applyNumberFormat="1" applyFont="1" applyAlignment="1" applyProtection="1">
      <alignment horizontal="right" vertical="top"/>
      <protection locked="0"/>
    </xf>
    <xf numFmtId="4" fontId="39" fillId="0" borderId="0" xfId="66" applyNumberFormat="1" applyFont="1" applyAlignment="1">
      <alignment horizontal="center" vertical="top"/>
    </xf>
    <xf numFmtId="4" fontId="39" fillId="0" borderId="24" xfId="74" applyNumberFormat="1" applyFont="1" applyBorder="1" applyAlignment="1">
      <alignment horizontal="right" vertical="top"/>
    </xf>
    <xf numFmtId="4" fontId="39" fillId="0" borderId="0" xfId="60" applyNumberFormat="1" applyFont="1" applyAlignment="1" applyProtection="1">
      <alignment horizontal="center" vertical="top"/>
      <protection locked="0"/>
    </xf>
    <xf numFmtId="4" fontId="42" fillId="0" borderId="24" xfId="74" applyNumberFormat="1" applyFont="1" applyBorder="1" applyAlignment="1">
      <alignment horizontal="right" vertical="top"/>
    </xf>
    <xf numFmtId="4" fontId="50" fillId="0" borderId="0" xfId="74" applyNumberFormat="1" applyFont="1" applyAlignment="1">
      <alignment horizontal="right" vertical="top" wrapText="1"/>
    </xf>
    <xf numFmtId="4" fontId="42" fillId="0" borderId="0" xfId="74" applyNumberFormat="1" applyFont="1" applyAlignment="1">
      <alignment horizontal="right" vertical="top" wrapText="1"/>
    </xf>
    <xf numFmtId="4" fontId="42" fillId="0" borderId="24" xfId="74" applyNumberFormat="1" applyFont="1" applyBorder="1" applyAlignment="1">
      <alignment horizontal="right" vertical="top" wrapText="1"/>
    </xf>
    <xf numFmtId="4" fontId="47" fillId="0" borderId="25" xfId="74" applyNumberFormat="1" applyFont="1" applyBorder="1" applyAlignment="1">
      <alignment horizontal="right" vertical="top"/>
    </xf>
    <xf numFmtId="4" fontId="40" fillId="0" borderId="0" xfId="74" applyNumberFormat="1" applyFont="1" applyAlignment="1">
      <alignment horizontal="center" vertical="top" wrapText="1"/>
    </xf>
    <xf numFmtId="4" fontId="39" fillId="0" borderId="0" xfId="74" applyNumberFormat="1" applyFont="1" applyAlignment="1">
      <alignment horizontal="center" vertical="top" wrapText="1"/>
    </xf>
    <xf numFmtId="4" fontId="39" fillId="0" borderId="24" xfId="68" applyNumberFormat="1" applyFont="1" applyBorder="1" applyAlignment="1" applyProtection="1">
      <alignment horizontal="center" vertical="top"/>
      <protection locked="0"/>
    </xf>
    <xf numFmtId="4" fontId="39" fillId="0" borderId="0" xfId="74" applyNumberFormat="1" applyFont="1" applyAlignment="1">
      <alignment horizontal="center" vertical="center"/>
    </xf>
    <xf numFmtId="4" fontId="39" fillId="0" borderId="26" xfId="75" applyNumberFormat="1" applyFont="1" applyBorder="1" applyAlignment="1">
      <alignment horizontal="center" vertical="top"/>
    </xf>
    <xf numFmtId="4" fontId="40" fillId="0" borderId="0" xfId="75" applyNumberFormat="1" applyFont="1" applyAlignment="1">
      <alignment horizontal="center" vertical="top"/>
    </xf>
    <xf numFmtId="4" fontId="39" fillId="0" borderId="0" xfId="74" applyNumberFormat="1" applyFont="1" applyAlignment="1">
      <alignment horizontal="right" vertical="center" wrapText="1"/>
    </xf>
    <xf numFmtId="4" fontId="40" fillId="0" borderId="0" xfId="0" applyNumberFormat="1" applyFont="1" applyAlignment="1">
      <alignment vertical="top"/>
    </xf>
    <xf numFmtId="4" fontId="39" fillId="0" borderId="0" xfId="0" applyNumberFormat="1" applyFont="1" applyAlignment="1">
      <alignment horizontal="center"/>
    </xf>
    <xf numFmtId="4" fontId="39" fillId="0" borderId="0" xfId="0" applyNumberFormat="1" applyFont="1"/>
    <xf numFmtId="4" fontId="44" fillId="0" borderId="0" xfId="74" applyNumberFormat="1" applyFont="1" applyAlignment="1">
      <alignment horizontal="center" vertical="top"/>
    </xf>
    <xf numFmtId="4" fontId="39" fillId="0" borderId="0" xfId="57" applyNumberFormat="1" applyFont="1" applyAlignment="1">
      <alignment vertical="top"/>
    </xf>
    <xf numFmtId="4" fontId="42" fillId="0" borderId="0" xfId="74" applyNumberFormat="1" applyFont="1" applyAlignment="1">
      <alignment horizontal="right" vertical="top"/>
    </xf>
    <xf numFmtId="4" fontId="39" fillId="0" borderId="24" xfId="71" applyNumberFormat="1" applyFont="1" applyBorder="1" applyAlignment="1">
      <alignment horizontal="center" vertical="top"/>
    </xf>
    <xf numFmtId="4" fontId="39" fillId="0" borderId="0" xfId="71" applyNumberFormat="1" applyFont="1" applyAlignment="1">
      <alignment horizontal="center" vertical="top"/>
    </xf>
    <xf numFmtId="4" fontId="39" fillId="0" borderId="0" xfId="71" applyNumberFormat="1" applyFont="1" applyAlignment="1">
      <alignment horizontal="center" vertical="top" wrapText="1"/>
    </xf>
    <xf numFmtId="4" fontId="40" fillId="0" borderId="0" xfId="71" applyNumberFormat="1" applyFont="1" applyAlignment="1">
      <alignment horizontal="center" vertical="top"/>
    </xf>
    <xf numFmtId="4" fontId="39" fillId="0" borderId="26" xfId="71" applyNumberFormat="1" applyFont="1" applyBorder="1" applyAlignment="1">
      <alignment horizontal="center" vertical="top"/>
    </xf>
    <xf numFmtId="4" fontId="39" fillId="0" borderId="0" xfId="74" applyNumberFormat="1" applyFont="1" applyAlignment="1">
      <alignment vertical="top"/>
    </xf>
    <xf numFmtId="4" fontId="39" fillId="0" borderId="0" xfId="74" applyNumberFormat="1" applyFont="1">
      <alignment vertical="center"/>
    </xf>
    <xf numFmtId="4" fontId="52" fillId="0" borderId="0" xfId="74" applyNumberFormat="1" applyFont="1" applyAlignment="1">
      <alignment horizontal="right" vertical="top"/>
    </xf>
    <xf numFmtId="4" fontId="40" fillId="0" borderId="25" xfId="0" applyNumberFormat="1" applyFont="1" applyBorder="1" applyAlignment="1">
      <alignment horizontal="center" vertical="top"/>
    </xf>
    <xf numFmtId="4" fontId="42" fillId="0" borderId="0" xfId="74" applyNumberFormat="1" applyFont="1" applyAlignment="1">
      <alignment horizontal="center" vertical="top"/>
    </xf>
    <xf numFmtId="4" fontId="39" fillId="0" borderId="0" xfId="77" applyNumberFormat="1" applyFont="1">
      <alignment vertical="center"/>
    </xf>
    <xf numFmtId="4" fontId="39" fillId="0" borderId="0" xfId="77" applyNumberFormat="1" applyFont="1" applyAlignment="1">
      <alignment horizontal="center" vertical="top"/>
    </xf>
    <xf numFmtId="4" fontId="40" fillId="0" borderId="25" xfId="71" applyNumberFormat="1" applyFont="1" applyBorder="1" applyAlignment="1">
      <alignment horizontal="center" vertical="top"/>
    </xf>
    <xf numFmtId="4" fontId="42" fillId="0" borderId="0" xfId="77" applyNumberFormat="1" applyFont="1" applyAlignment="1">
      <alignment horizontal="center" vertical="center"/>
    </xf>
    <xf numFmtId="4" fontId="42" fillId="0" borderId="0" xfId="0" applyNumberFormat="1" applyFont="1" applyAlignment="1">
      <alignment horizontal="center" vertical="center"/>
    </xf>
    <xf numFmtId="4" fontId="39" fillId="20" borderId="0" xfId="68" applyNumberFormat="1" applyFont="1" applyFill="1" applyAlignment="1" applyProtection="1">
      <alignment horizontal="right" vertical="top"/>
      <protection locked="0"/>
    </xf>
    <xf numFmtId="4" fontId="39" fillId="20" borderId="0" xfId="0" applyNumberFormat="1" applyFont="1" applyFill="1" applyAlignment="1" applyProtection="1">
      <alignment horizontal="right" vertical="top"/>
      <protection locked="0"/>
    </xf>
    <xf numFmtId="4" fontId="39" fillId="20" borderId="0" xfId="69" applyNumberFormat="1" applyFont="1" applyFill="1" applyAlignment="1" applyProtection="1">
      <alignment horizontal="right" vertical="top"/>
      <protection locked="0"/>
    </xf>
    <xf numFmtId="4" fontId="39" fillId="20" borderId="0" xfId="0" applyNumberFormat="1" applyFont="1" applyFill="1" applyAlignment="1" applyProtection="1">
      <alignment horizontal="center" vertical="top"/>
      <protection locked="0"/>
    </xf>
    <xf numFmtId="4" fontId="40" fillId="0" borderId="0" xfId="65" applyNumberFormat="1" applyFont="1" applyAlignment="1" applyProtection="1">
      <alignment horizontal="right" vertical="center"/>
      <protection locked="0"/>
    </xf>
    <xf numFmtId="4" fontId="39" fillId="20" borderId="25" xfId="74" applyNumberFormat="1" applyFont="1" applyFill="1" applyBorder="1" applyAlignment="1" applyProtection="1">
      <alignment horizontal="right" vertical="top"/>
      <protection locked="0"/>
    </xf>
    <xf numFmtId="4" fontId="39" fillId="0" borderId="0" xfId="74" applyNumberFormat="1" applyFont="1" applyAlignment="1" applyProtection="1">
      <alignment horizontal="right" vertical="top"/>
      <protection locked="0"/>
    </xf>
    <xf numFmtId="4" fontId="42" fillId="0" borderId="0" xfId="68" applyNumberFormat="1" applyFont="1" applyAlignment="1" applyProtection="1">
      <alignment horizontal="right" vertical="top"/>
      <protection locked="0"/>
    </xf>
    <xf numFmtId="4" fontId="39" fillId="0" borderId="0" xfId="74" applyNumberFormat="1" applyFont="1" applyAlignment="1" applyProtection="1">
      <alignment horizontal="right" vertical="top" wrapText="1"/>
      <protection locked="0"/>
    </xf>
    <xf numFmtId="4" fontId="44" fillId="0" borderId="0" xfId="68" applyNumberFormat="1" applyFont="1" applyAlignment="1" applyProtection="1">
      <alignment horizontal="right" vertical="top" wrapText="1"/>
      <protection locked="0"/>
    </xf>
    <xf numFmtId="4" fontId="39" fillId="0" borderId="0" xfId="71" applyNumberFormat="1" applyFont="1" applyAlignment="1" applyProtection="1">
      <alignment horizontal="right" vertical="top" wrapText="1"/>
      <protection locked="0"/>
    </xf>
    <xf numFmtId="4" fontId="39" fillId="0" borderId="24" xfId="71" applyNumberFormat="1" applyFont="1" applyBorder="1" applyAlignment="1" applyProtection="1">
      <alignment horizontal="right" vertical="top"/>
      <protection locked="0"/>
    </xf>
    <xf numFmtId="4" fontId="40" fillId="0" borderId="0" xfId="74" applyNumberFormat="1" applyFont="1" applyAlignment="1" applyProtection="1">
      <alignment horizontal="right" vertical="top"/>
      <protection locked="0"/>
    </xf>
    <xf numFmtId="4" fontId="40" fillId="0" borderId="27" xfId="57" applyNumberFormat="1" applyFont="1" applyBorder="1" applyAlignment="1" applyProtection="1">
      <alignment horizontal="right" vertical="top" wrapText="1"/>
      <protection locked="0"/>
    </xf>
    <xf numFmtId="4" fontId="40" fillId="0" borderId="0" xfId="0" applyNumberFormat="1" applyFont="1" applyAlignment="1" applyProtection="1">
      <alignment vertical="top"/>
      <protection locked="0"/>
    </xf>
    <xf numFmtId="4" fontId="39" fillId="0" borderId="0" xfId="0" applyNumberFormat="1" applyFont="1" applyAlignment="1" applyProtection="1">
      <alignment horizontal="center"/>
      <protection locked="0"/>
    </xf>
    <xf numFmtId="4" fontId="39" fillId="0" borderId="0" xfId="0" applyNumberFormat="1" applyFont="1" applyProtection="1">
      <protection locked="0"/>
    </xf>
    <xf numFmtId="4" fontId="39" fillId="0" borderId="0" xfId="75" applyNumberFormat="1" applyFont="1" applyAlignment="1" applyProtection="1">
      <alignment horizontal="center" vertical="top"/>
      <protection locked="0"/>
    </xf>
    <xf numFmtId="4" fontId="39" fillId="0" borderId="0" xfId="74" applyNumberFormat="1" applyFont="1" applyAlignment="1" applyProtection="1">
      <alignment horizontal="center" vertical="top"/>
      <protection locked="0"/>
    </xf>
    <xf numFmtId="4" fontId="44" fillId="0" borderId="0" xfId="74" applyNumberFormat="1" applyFont="1" applyAlignment="1" applyProtection="1">
      <alignment horizontal="center" vertical="top"/>
      <protection locked="0"/>
    </xf>
    <xf numFmtId="4" fontId="47" fillId="0" borderId="0" xfId="74" applyNumberFormat="1" applyFont="1" applyAlignment="1" applyProtection="1">
      <alignment horizontal="center" vertical="top"/>
      <protection locked="0"/>
    </xf>
    <xf numFmtId="4" fontId="39" fillId="0" borderId="0" xfId="66" applyNumberFormat="1" applyFont="1" applyAlignment="1" applyProtection="1">
      <alignment horizontal="right" vertical="top" wrapText="1"/>
      <protection locked="0"/>
    </xf>
    <xf numFmtId="4" fontId="39" fillId="0" borderId="0" xfId="57" applyNumberFormat="1" applyFont="1" applyAlignment="1" applyProtection="1">
      <alignment vertical="top"/>
      <protection locked="0"/>
    </xf>
    <xf numFmtId="4" fontId="39" fillId="0" borderId="24" xfId="74" applyNumberFormat="1" applyFont="1" applyBorder="1" applyAlignment="1" applyProtection="1">
      <alignment horizontal="right" vertical="top"/>
      <protection locked="0"/>
    </xf>
    <xf numFmtId="4" fontId="42" fillId="0" borderId="0" xfId="74" applyNumberFormat="1" applyFont="1" applyAlignment="1" applyProtection="1">
      <alignment horizontal="right" vertical="top"/>
      <protection locked="0"/>
    </xf>
    <xf numFmtId="4" fontId="42" fillId="0" borderId="24" xfId="74" applyNumberFormat="1" applyFont="1" applyBorder="1" applyAlignment="1" applyProtection="1">
      <alignment horizontal="right" vertical="top"/>
      <protection locked="0"/>
    </xf>
    <xf numFmtId="4" fontId="40" fillId="0" borderId="0" xfId="74" applyNumberFormat="1" applyFont="1" applyAlignment="1" applyProtection="1">
      <alignment horizontal="center" vertical="top"/>
      <protection locked="0"/>
    </xf>
    <xf numFmtId="4" fontId="39" fillId="0" borderId="26" xfId="0" applyNumberFormat="1" applyFont="1" applyBorder="1" applyAlignment="1" applyProtection="1">
      <alignment horizontal="center" vertical="top"/>
      <protection locked="0"/>
    </xf>
    <xf numFmtId="4" fontId="40" fillId="0" borderId="0" xfId="0" applyNumberFormat="1" applyFont="1" applyAlignment="1" applyProtection="1">
      <alignment horizontal="center" vertical="top"/>
      <protection locked="0"/>
    </xf>
    <xf numFmtId="4" fontId="39" fillId="0" borderId="24" xfId="71" applyNumberFormat="1" applyFont="1" applyBorder="1" applyAlignment="1" applyProtection="1">
      <alignment horizontal="center" vertical="top"/>
      <protection locked="0"/>
    </xf>
    <xf numFmtId="4" fontId="39" fillId="0" borderId="26" xfId="74" applyNumberFormat="1" applyFont="1" applyBorder="1" applyAlignment="1" applyProtection="1">
      <alignment horizontal="center" vertical="top"/>
      <protection locked="0"/>
    </xf>
    <xf numFmtId="4" fontId="39" fillId="0" borderId="0" xfId="74" applyNumberFormat="1" applyFont="1" applyAlignment="1" applyProtection="1">
      <alignment horizontal="center" vertical="center"/>
      <protection locked="0"/>
    </xf>
    <xf numFmtId="4" fontId="48" fillId="0" borderId="0" xfId="74" applyNumberFormat="1" applyFont="1" applyAlignment="1" applyProtection="1">
      <alignment horizontal="center" vertical="top"/>
      <protection locked="0"/>
    </xf>
    <xf numFmtId="4" fontId="40" fillId="0" borderId="25" xfId="0" applyNumberFormat="1" applyFont="1" applyBorder="1" applyAlignment="1" applyProtection="1">
      <alignment horizontal="center"/>
      <protection locked="0"/>
    </xf>
    <xf numFmtId="4" fontId="40" fillId="0" borderId="0" xfId="0" applyNumberFormat="1" applyFont="1" applyAlignment="1" applyProtection="1">
      <alignment horizontal="center"/>
      <protection locked="0"/>
    </xf>
    <xf numFmtId="4" fontId="39" fillId="0" borderId="0" xfId="70" applyNumberFormat="1" applyFont="1" applyAlignment="1" applyProtection="1">
      <alignment horizontal="right" vertical="top" wrapText="1"/>
      <protection locked="0"/>
    </xf>
    <xf numFmtId="4" fontId="39" fillId="0" borderId="26" xfId="70" applyNumberFormat="1" applyFont="1" applyBorder="1" applyAlignment="1" applyProtection="1">
      <alignment horizontal="right" vertical="top" wrapText="1"/>
      <protection locked="0"/>
    </xf>
    <xf numFmtId="4" fontId="39" fillId="20" borderId="0" xfId="74" applyNumberFormat="1" applyFont="1" applyFill="1" applyAlignment="1" applyProtection="1">
      <alignment horizontal="right" vertical="top"/>
      <protection locked="0"/>
    </xf>
    <xf numFmtId="4" fontId="39" fillId="20" borderId="0" xfId="68" applyNumberFormat="1" applyFont="1" applyFill="1" applyAlignment="1" applyProtection="1">
      <alignment horizontal="right" vertical="top" wrapText="1"/>
      <protection locked="0"/>
    </xf>
    <xf numFmtId="4" fontId="39" fillId="20" borderId="0" xfId="0" applyNumberFormat="1" applyFont="1" applyFill="1" applyAlignment="1" applyProtection="1">
      <alignment horizontal="right" vertical="top" wrapText="1"/>
      <protection locked="0"/>
    </xf>
    <xf numFmtId="4" fontId="39" fillId="20" borderId="0" xfId="0" applyNumberFormat="1" applyFont="1" applyFill="1" applyAlignment="1" applyProtection="1">
      <alignment horizontal="right" vertical="center"/>
      <protection locked="0"/>
    </xf>
    <xf numFmtId="4" fontId="39" fillId="20" borderId="0" xfId="67" applyNumberFormat="1" applyFont="1" applyFill="1" applyAlignment="1" applyProtection="1">
      <alignment horizontal="right" vertical="top"/>
      <protection locked="0"/>
    </xf>
    <xf numFmtId="4" fontId="47" fillId="20" borderId="0" xfId="68" applyNumberFormat="1" applyFont="1" applyFill="1" applyAlignment="1" applyProtection="1">
      <alignment horizontal="right" vertical="top"/>
      <protection locked="0"/>
    </xf>
    <xf numFmtId="4" fontId="44" fillId="20" borderId="0" xfId="68" applyNumberFormat="1" applyFont="1" applyFill="1" applyAlignment="1" applyProtection="1">
      <alignment horizontal="right" vertical="top"/>
      <protection locked="0"/>
    </xf>
    <xf numFmtId="4" fontId="39" fillId="20" borderId="0" xfId="74" applyNumberFormat="1" applyFont="1" applyFill="1" applyAlignment="1" applyProtection="1">
      <alignment horizontal="right" vertical="top" wrapText="1"/>
      <protection locked="0"/>
    </xf>
    <xf numFmtId="4" fontId="39" fillId="20" borderId="0" xfId="71" applyNumberFormat="1" applyFont="1" applyFill="1" applyAlignment="1" applyProtection="1">
      <alignment horizontal="right" vertical="top"/>
      <protection locked="0"/>
    </xf>
    <xf numFmtId="4" fontId="39" fillId="20" borderId="0" xfId="71" applyNumberFormat="1" applyFont="1" applyFill="1" applyAlignment="1" applyProtection="1">
      <alignment horizontal="right" vertical="top" wrapText="1"/>
      <protection locked="0"/>
    </xf>
    <xf numFmtId="4" fontId="39" fillId="20" borderId="0" xfId="65" applyNumberFormat="1" applyFont="1" applyFill="1" applyAlignment="1" applyProtection="1">
      <alignment horizontal="right" vertical="top"/>
      <protection locked="0"/>
    </xf>
    <xf numFmtId="4" fontId="39" fillId="20" borderId="0" xfId="68" applyNumberFormat="1" applyFont="1" applyFill="1" applyAlignment="1" applyProtection="1">
      <alignment horizontal="center" vertical="top"/>
      <protection locked="0"/>
    </xf>
    <xf numFmtId="4" fontId="39" fillId="20" borderId="0" xfId="74" applyNumberFormat="1" applyFont="1" applyFill="1" applyAlignment="1" applyProtection="1">
      <alignment horizontal="center" vertical="top"/>
      <protection locked="0"/>
    </xf>
    <xf numFmtId="4" fontId="47" fillId="20" borderId="0" xfId="74" applyNumberFormat="1" applyFont="1" applyFill="1" applyAlignment="1" applyProtection="1">
      <alignment horizontal="center" vertical="top"/>
      <protection locked="0"/>
    </xf>
    <xf numFmtId="4" fontId="39" fillId="20" borderId="0" xfId="66" applyNumberFormat="1" applyFont="1" applyFill="1" applyAlignment="1" applyProtection="1">
      <alignment horizontal="right" vertical="top" wrapText="1"/>
      <protection locked="0"/>
    </xf>
    <xf numFmtId="4" fontId="39" fillId="20" borderId="0" xfId="60" applyNumberFormat="1" applyFont="1" applyFill="1" applyAlignment="1" applyProtection="1">
      <alignment horizontal="right" vertical="top"/>
      <protection locked="0"/>
    </xf>
  </cellXfs>
  <cellStyles count="127">
    <cellStyle name="_Pred100  lexys pro 75  kva" xfId="1" xr:uid="{42611BCB-5532-3846-83F7-8525863CB282}"/>
    <cellStyle name="_Pred100  lexys pro 75  kva 2" xfId="2" xr:uid="{986D46FC-62EA-3D40-9F0E-3960E963C7F4}"/>
    <cellStyle name="_Stikalni bloki" xfId="3" xr:uid="{B80B10D2-3EB3-F640-A0C4-2095646F004B}"/>
    <cellStyle name="_Stikalni bloki 2" xfId="4" xr:uid="{B43835B2-654D-894F-83AD-F2120262C169}"/>
    <cellStyle name="06b-Tabulazione" xfId="5" xr:uid="{D0BD4126-75EC-2C40-9A87-3680B18A1133}"/>
    <cellStyle name="Accent1" xfId="6" xr:uid="{CD3B22F9-0032-9944-9212-257225A78C1F}"/>
    <cellStyle name="Accent2" xfId="7" xr:uid="{7B363908-DD90-2C4F-B2A4-585E412E2995}"/>
    <cellStyle name="Accent3" xfId="8" xr:uid="{2751FE28-34B5-8544-9B49-D5A932EA38EF}"/>
    <cellStyle name="Accent4" xfId="9" xr:uid="{3654B0AB-7A61-AD4F-A092-A0C69FD3FD60}"/>
    <cellStyle name="Accent5" xfId="10" xr:uid="{BD9852D5-EDAA-7C40-B3B8-1A17C2436390}"/>
    <cellStyle name="Accent6" xfId="11" xr:uid="{E7036433-DF21-754E-BCA4-737B466B26E3}"/>
    <cellStyle name="Background" xfId="12" xr:uid="{1EDCEFB6-0164-2A44-9A66-810CD068871E}"/>
    <cellStyle name="Background 2" xfId="13" xr:uid="{37E1099D-2D49-9047-9F12-E7503A894FF1}"/>
    <cellStyle name="Bad" xfId="14" xr:uid="{DF1E5713-D79B-9C4B-89D7-5C595B2DC437}"/>
    <cellStyle name="Calculation" xfId="15" xr:uid="{42A2C834-15FA-7D4E-AE8F-13D0696C7977}"/>
    <cellStyle name="Card" xfId="16" xr:uid="{9FF96A69-DB56-1047-A74D-744AF6CAE6A8}"/>
    <cellStyle name="Card 2" xfId="17" xr:uid="{9187F4FE-5F14-6C43-A7E1-39F8107C4C23}"/>
    <cellStyle name="Card B" xfId="18" xr:uid="{9957AC2A-AF14-634F-B324-19EF3D985D44}"/>
    <cellStyle name="Card B 2" xfId="19" xr:uid="{F9C6FF84-78E7-8640-A5EE-5FE9242447EA}"/>
    <cellStyle name="Card BL" xfId="20" xr:uid="{C7D5792A-9D85-E94E-BBDC-4F7C14783BBD}"/>
    <cellStyle name="Card BL 2" xfId="21" xr:uid="{F2843A06-8AFF-B34D-949F-BCEA758C92BB}"/>
    <cellStyle name="Card BR" xfId="22" xr:uid="{97F96134-072D-3E49-8E8C-54AD98419355}"/>
    <cellStyle name="Card BR 2" xfId="23" xr:uid="{601299A4-9A47-914F-8260-7940B8241053}"/>
    <cellStyle name="Card L" xfId="24" xr:uid="{DE993700-08A1-0146-A189-9A88120631BF}"/>
    <cellStyle name="Card L 2" xfId="25" xr:uid="{D1E98587-3E6E-C24F-8DBD-64EE6F3F20B5}"/>
    <cellStyle name="Card R" xfId="26" xr:uid="{54A8B605-68C3-5D44-A9B2-1F18E0E7F9F0}"/>
    <cellStyle name="Card R 2" xfId="27" xr:uid="{79A057B3-A60D-3D48-9C14-9D4E32153B26}"/>
    <cellStyle name="Card T" xfId="28" xr:uid="{0C94210B-C8B5-7340-957E-58F6D5851897}"/>
    <cellStyle name="Card T 2" xfId="29" xr:uid="{4A395A26-9604-D74A-846C-0C35F0AEA992}"/>
    <cellStyle name="Card TL" xfId="30" xr:uid="{5060AE59-5664-3B43-80C7-A381FE12954F}"/>
    <cellStyle name="Card TL 2" xfId="31" xr:uid="{A5CE728A-A14C-C24C-A561-034A354DFE47}"/>
    <cellStyle name="Card TR" xfId="32" xr:uid="{D8226E3D-B5AF-7B4C-8637-D45B55CD0951}"/>
    <cellStyle name="Card TR 2" xfId="33" xr:uid="{970C122F-E31C-534D-B927-8819416D897B}"/>
    <cellStyle name="Card_CNS" xfId="34" xr:uid="{F489282D-A0E0-1C4E-866C-EDBE45087981}"/>
    <cellStyle name="Check Cell" xfId="35" xr:uid="{C0DB4448-921F-1F45-B0FB-200D33C2CD5C}"/>
    <cellStyle name="Column Header" xfId="36" xr:uid="{782E865B-C9BD-344A-86F1-7E79106C4DFA}"/>
    <cellStyle name="Column Header 2" xfId="37" xr:uid="{C9C20B22-7153-004A-A0F6-48AA399F6A75}"/>
    <cellStyle name="Currency 2" xfId="38" xr:uid="{FEB785D2-94C5-A340-B771-513EE480C699}"/>
    <cellStyle name="Excel Built-in Excel Built-in Normal 6" xfId="39" xr:uid="{471BD12D-DDAF-8B4F-9FD5-4BF089273D7D}"/>
    <cellStyle name="Excel Built-in Navadno 2 2 2 2" xfId="40" xr:uid="{2C63E498-15AE-F24E-A5F3-4039540C77AA}"/>
    <cellStyle name="Excel Built-in S3 2" xfId="41" xr:uid="{D41443A3-EFBE-2A48-8FCC-5B24D2154194}"/>
    <cellStyle name="Explanatory Text" xfId="42" xr:uid="{4C0CC976-005B-E345-BC03-72EEA2442C0B}"/>
    <cellStyle name="Heading 1" xfId="43" xr:uid="{6AF799F4-1D2C-2946-A45E-1D807DAF5C0C}"/>
    <cellStyle name="Heading 2" xfId="44" xr:uid="{C0701B74-BFE4-2646-BC6E-E44DF33C317C}"/>
    <cellStyle name="Heading 3" xfId="45" xr:uid="{B7DA4D1D-9756-0042-B638-46274E3F2F39}"/>
    <cellStyle name="Heading 4" xfId="46" xr:uid="{50280783-8815-9944-8C55-86C73102EAB0}"/>
    <cellStyle name="Input" xfId="47" xr:uid="{63B2A155-F38F-5947-B680-EDFD5BBFB57A}"/>
    <cellStyle name="Input 2" xfId="48" xr:uid="{3709CD7E-C7F5-9441-831B-731C85136E99}"/>
    <cellStyle name="Linked Cell" xfId="49" xr:uid="{6FE44470-D301-A643-874D-DF346584A384}"/>
    <cellStyle name="Naslov 1 2" xfId="50" xr:uid="{87FC9B0F-ACFC-C349-A06C-A6C3E3B29558}"/>
    <cellStyle name="Naslov 2 2" xfId="51" xr:uid="{404D8C73-1610-0A48-8EDF-880EEA362BC3}"/>
    <cellStyle name="Naslov 3 2" xfId="52" xr:uid="{BD0B9831-8E48-D149-A249-D2FD5BD51959}"/>
    <cellStyle name="Naslov 4" xfId="53" xr:uid="{3C2ABEB5-E909-384B-9AEC-58F61EABE995}"/>
    <cellStyle name="Navadno" xfId="0" builtinId="0"/>
    <cellStyle name="Navadno 10" xfId="54" xr:uid="{B18274AF-F935-2249-B574-83693380033B}"/>
    <cellStyle name="Navadno 11" xfId="55" xr:uid="{6984638B-B5AB-1647-A3AA-E68CEFCAE9C0}"/>
    <cellStyle name="Navadno 2" xfId="56" xr:uid="{F5EE6147-656F-194B-A650-90189C8F88E3}"/>
    <cellStyle name="Navadno 2 2" xfId="57" xr:uid="{78C6C079-3E65-8A40-9CDE-24A1DE838796}"/>
    <cellStyle name="Navadno 3" xfId="58" xr:uid="{3CF3C45C-645B-2842-BD43-D047DF47E0EA}"/>
    <cellStyle name="Navadno 4" xfId="59" xr:uid="{8595F0F4-EAE9-8242-A164-15A00EFCC500}"/>
    <cellStyle name="Navadno 4 2" xfId="60" xr:uid="{E7CFDFD6-4B15-984D-88EC-CC7FD603C793}"/>
    <cellStyle name="Navadno 5" xfId="61" xr:uid="{F19DE9E5-5749-E742-9A6E-2D13D4EDB930}"/>
    <cellStyle name="Navadno 5 2" xfId="62" xr:uid="{4CB002F0-7B3B-0445-ABBE-0F46F3807822}"/>
    <cellStyle name="Navadno 6" xfId="63" xr:uid="{96EB7705-30D2-B744-8387-CCB3F2605DC3}"/>
    <cellStyle name="Navadno 7" xfId="64" xr:uid="{5587ECB3-94DE-5D4D-A89F-CDF654F2376D}"/>
    <cellStyle name="Navadno 7 2" xfId="65" xr:uid="{EAAB42F3-266B-454F-92BA-435C83EDC12C}"/>
    <cellStyle name="Navadno 8" xfId="66" xr:uid="{62721B22-9014-D34D-9BDA-BA2CA31F2FAE}"/>
    <cellStyle name="Navadno 9" xfId="67" xr:uid="{AC9EAE24-EFB5-EB4F-9488-88DD98478C83}"/>
    <cellStyle name="Navadno_Energetika" xfId="68" xr:uid="{F39B8585-1325-3446-88F2-FB9E4DD49F36}"/>
    <cellStyle name="Navadno_Energetika_Energetika" xfId="69" xr:uid="{751A8C72-CFAC-934B-88CE-0D588860F2E8}"/>
    <cellStyle name="Navadno_List1" xfId="70" xr:uid="{9961725B-714C-3141-89E6-C5878D430CAA}"/>
    <cellStyle name="Navadno_Meritve Dokumentacija" xfId="71" xr:uid="{9BC2135A-55E4-1342-B9EA-495333419BDD}"/>
    <cellStyle name="Navadno_Meritve Dokumentacija_Šibki" xfId="72" xr:uid="{42C2AFB2-B6E5-C846-9B19-AB25497408AB}"/>
    <cellStyle name="Navadno_Multimedija" xfId="73" xr:uid="{BFE9995A-E968-F045-9D39-A1378A94DF06}"/>
    <cellStyle name="Navadno_Popis Osnova-33 TK" xfId="74" xr:uid="{AAB3EF01-9559-F344-A32C-F87BC9DB8DB1}"/>
    <cellStyle name="Navadno_Popis pošta Velike Lašče 972 priključek" xfId="75" xr:uid="{414CCCE0-FB52-3D44-A2F0-458DBB93DE71}"/>
    <cellStyle name="Navadno_Popis pošta Velike Lašče 972 priključek_Popis OŠ Polule 1069 PZR s cenami-skupen" xfId="76" xr:uid="{C461030A-B7AA-A14A-8274-28FF6ED9333B}"/>
    <cellStyle name="Navadno_Rekapitulacija" xfId="77" xr:uid="{E81430D1-8877-9041-9F0F-6149E30236A7}"/>
    <cellStyle name="Navadno_StrukturiranoOžičenje" xfId="78" xr:uid="{21537B17-85A1-B74E-B57F-AA88B8FEE080}"/>
    <cellStyle name="Neutral" xfId="79" xr:uid="{51677DC7-592C-A542-8BD8-7E2FABF32C63}"/>
    <cellStyle name="Nevtralno 2" xfId="80" xr:uid="{DE638189-1EBD-B84B-85BE-2997C42E242B}"/>
    <cellStyle name="Normal 12" xfId="81" xr:uid="{036848B8-9233-C347-970F-10F96F45AA09}"/>
    <cellStyle name="Normal 2" xfId="82" xr:uid="{94D02124-1F30-A842-AE21-056DE5ACDDFF}"/>
    <cellStyle name="Normal 3" xfId="83" xr:uid="{12C30817-DA86-ED4B-B39E-1B4683178E82}"/>
    <cellStyle name="Normal 5" xfId="84" xr:uid="{7F6A5DE2-3744-4A44-AF5B-70F864EA22AE}"/>
    <cellStyle name="Note" xfId="85" xr:uid="{10592F30-C85C-654F-BC24-385C7FD23377}"/>
    <cellStyle name="Note 2" xfId="86" xr:uid="{1EDADBE0-1FAC-2D4A-95B5-5AE28CA15CE8}"/>
    <cellStyle name="Note 2 2" xfId="87" xr:uid="{063B5AFF-F23D-0241-B5C5-92B1B5C55FB1}"/>
    <cellStyle name="Note 3" xfId="88" xr:uid="{C8FFAAEE-1F9B-074F-83C5-F0C42ADC474C}"/>
    <cellStyle name="Note 3 2" xfId="89" xr:uid="{882559FE-275A-8747-AE65-AC76D8BEBCBB}"/>
    <cellStyle name="Note 4" xfId="90" xr:uid="{9293F88F-115E-5F4D-BB86-AD9FC19003B9}"/>
    <cellStyle name="Note 4 2" xfId="91" xr:uid="{4D929F2D-345A-7044-9A5A-14F4189CFBBE}"/>
    <cellStyle name="NOVO" xfId="92" xr:uid="{7367DFC1-1B10-6D42-92EA-CFDF3DEBBA28}"/>
    <cellStyle name="NOVO 2" xfId="93" xr:uid="{DFD650B1-F4F7-564F-A8A5-CA18FC2E6EBA}"/>
    <cellStyle name="NOVO 3" xfId="94" xr:uid="{559649FB-B936-7B40-AFFB-CAAD70ACEEA2}"/>
    <cellStyle name="NOVO_Popis DSO Brežice - elektrika" xfId="95" xr:uid="{3A611319-2FF0-604A-B177-F9C6E183EDDC}"/>
    <cellStyle name="Opomba 2" xfId="96" xr:uid="{1A734CED-90B6-3946-ACBD-06804D44DB52}"/>
    <cellStyle name="Opomba 2 2" xfId="97" xr:uid="{9D104DC7-6AC2-8948-8794-8DD77F8BAA1E}"/>
    <cellStyle name="Opomba 3" xfId="98" xr:uid="{3D9EB6EA-F403-CE45-9FE9-E139EC88397C}"/>
    <cellStyle name="Opomba 3 2" xfId="99" xr:uid="{E788B368-66B5-B14B-9526-6B5A46653214}"/>
    <cellStyle name="Opomba 4" xfId="100" xr:uid="{6672F3CF-0667-7C40-9BAA-DD4E686EDDC3}"/>
    <cellStyle name="Opomba 4 2" xfId="101" xr:uid="{E638FE35-A1D6-C74E-923A-424C850B9B34}"/>
    <cellStyle name="Opomba 5" xfId="102" xr:uid="{AD007D3F-6412-6D44-AEED-A9A08646F760}"/>
    <cellStyle name="Pojasnjevalno besedilo" xfId="103" xr:uid="{B175A366-5322-514C-B134-FA878208C5FE}"/>
    <cellStyle name="Popis Evo" xfId="104" xr:uid="{76BE0F27-2627-9B44-BA6B-CCF972F8D030}"/>
    <cellStyle name="Poudarek1 2" xfId="105" xr:uid="{476496A5-C9BB-A648-8F34-E4E696F4C804}"/>
    <cellStyle name="Poudarek2 2" xfId="106" xr:uid="{8FBB37D5-374B-854C-942E-DB5C96421E3E}"/>
    <cellStyle name="Poudarek3 2" xfId="107" xr:uid="{C549152D-3EB5-FD4B-8F30-BAFE527FA6FE}"/>
    <cellStyle name="Poudarek4 2" xfId="108" xr:uid="{D705CD1A-21C5-3C49-A5F4-47F5C391D440}"/>
    <cellStyle name="Poudarek5 2" xfId="109" xr:uid="{3BD25711-321C-3E4A-8D99-CB79BC694480}"/>
    <cellStyle name="Poudarek6 2" xfId="110" xr:uid="{A29E7FB8-9CFA-FE49-8200-777C8E056AFA}"/>
    <cellStyle name="Povezana celica 2" xfId="111" xr:uid="{DD165D5A-9100-9745-AD89-58DA6F229DD4}"/>
    <cellStyle name="Preveri celico 2" xfId="112" xr:uid="{533284C1-C528-514E-9D98-9783EE562FA0}"/>
    <cellStyle name="Računanje 2" xfId="113" xr:uid="{61C57800-94EB-6441-BE93-EBEE6CAD3381}"/>
    <cellStyle name="Slabo 2" xfId="114" xr:uid="{FA26CE1D-892B-4C43-9DAD-64F3ACAC1FC0}"/>
    <cellStyle name="Slog 1" xfId="115" xr:uid="{046A1D8B-BE3A-B741-BD92-949B836F15BF}"/>
    <cellStyle name="Standard_ANBO" xfId="116" xr:uid="{CB231D64-5F01-F942-894B-B49D6D10B2BA}"/>
    <cellStyle name="Style 1" xfId="117" xr:uid="{B6F6D113-FF84-154B-A9DB-65F6B82132DE}"/>
    <cellStyle name="Total" xfId="118" xr:uid="{5D8235FE-E484-7145-ADFF-7218DCA7BBAD}"/>
    <cellStyle name="Vejica" xfId="119" builtinId="3"/>
    <cellStyle name="Vejica 2" xfId="120" xr:uid="{D42D0558-5E77-6541-B525-8004B16D02BE}"/>
    <cellStyle name="Vejica 3" xfId="121" xr:uid="{414FD876-B505-A341-A595-0C2D1BCDB4D1}"/>
    <cellStyle name="Vejica 3 2" xfId="122" xr:uid="{C542FDF7-B5B5-BB4E-A210-71E651409F3C}"/>
    <cellStyle name="Vejica 4" xfId="123" xr:uid="{AF9DD32D-A499-1643-8142-57B229E22FCA}"/>
    <cellStyle name="Vnos 2" xfId="124" xr:uid="{F957ADBB-AC91-5641-BCE9-E76163BEEA06}"/>
    <cellStyle name="Vsota 2" xfId="125" xr:uid="{79921A0D-0263-EC49-AC78-7CC6206B2CBE}"/>
    <cellStyle name="Währung_ANBODECK" xfId="126" xr:uid="{6EE71C6D-F1E1-E247-88CD-4B3B78125FE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E6E6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236F4-9229-554C-8F65-F63E40D1E945}">
  <sheetPr codeName="List1"/>
  <dimension ref="A1:K32"/>
  <sheetViews>
    <sheetView tabSelected="1" view="pageBreakPreview" topLeftCell="A8" zoomScale="139" zoomScaleNormal="110" workbookViewId="0">
      <selection activeCell="B40" sqref="B40"/>
    </sheetView>
  </sheetViews>
  <sheetFormatPr defaultColWidth="9" defaultRowHeight="15.45"/>
  <cols>
    <col min="1" max="1" width="4.140625" style="8" customWidth="1"/>
    <col min="2" max="2" width="65.640625" style="21" customWidth="1"/>
    <col min="3" max="4" width="6.140625" style="8" customWidth="1"/>
    <col min="5" max="6" width="15.640625" style="8" customWidth="1"/>
    <col min="7" max="7" width="13.35546875" style="20" customWidth="1"/>
    <col min="8" max="16384" width="9" style="8"/>
  </cols>
  <sheetData>
    <row r="1" spans="2:7">
      <c r="B1" s="7"/>
      <c r="G1" s="8"/>
    </row>
    <row r="2" spans="2:7">
      <c r="B2" s="9" t="s">
        <v>0</v>
      </c>
      <c r="G2" s="8"/>
    </row>
    <row r="3" spans="2:7">
      <c r="B3" s="9" t="s">
        <v>1</v>
      </c>
      <c r="G3" s="8"/>
    </row>
    <row r="4" spans="2:7">
      <c r="B4" s="7"/>
      <c r="G4" s="8"/>
    </row>
    <row r="5" spans="2:7">
      <c r="B5" s="9" t="s">
        <v>2</v>
      </c>
      <c r="G5" s="8"/>
    </row>
    <row r="6" spans="2:7">
      <c r="B6" s="10" t="s">
        <v>849</v>
      </c>
      <c r="G6" s="8"/>
    </row>
    <row r="7" spans="2:7">
      <c r="B7" s="10" t="s">
        <v>844</v>
      </c>
      <c r="G7" s="8"/>
    </row>
    <row r="8" spans="2:7">
      <c r="B8" s="10" t="s">
        <v>845</v>
      </c>
      <c r="G8" s="8"/>
    </row>
    <row r="9" spans="2:7">
      <c r="B9" s="7"/>
      <c r="G9" s="8"/>
    </row>
    <row r="10" spans="2:7">
      <c r="B10" s="7"/>
      <c r="G10" s="8"/>
    </row>
    <row r="11" spans="2:7">
      <c r="B11" s="9" t="s">
        <v>3</v>
      </c>
      <c r="G11" s="8"/>
    </row>
    <row r="12" spans="2:7">
      <c r="B12" s="10" t="s">
        <v>846</v>
      </c>
      <c r="G12" s="8"/>
    </row>
    <row r="13" spans="2:7">
      <c r="B13" s="10" t="s">
        <v>847</v>
      </c>
      <c r="G13" s="8"/>
    </row>
    <row r="14" spans="2:7">
      <c r="B14" s="10" t="s">
        <v>848</v>
      </c>
      <c r="G14" s="8"/>
    </row>
    <row r="15" spans="2:7">
      <c r="B15" s="10"/>
      <c r="G15" s="8"/>
    </row>
    <row r="16" spans="2:7">
      <c r="B16" s="11" t="s">
        <v>173</v>
      </c>
      <c r="G16" s="8"/>
    </row>
    <row r="17" spans="1:11" ht="46.3">
      <c r="A17" s="12"/>
      <c r="B17" s="1" t="s">
        <v>174</v>
      </c>
      <c r="C17" s="13"/>
      <c r="D17" s="13"/>
      <c r="E17" s="13"/>
      <c r="F17" s="13"/>
      <c r="G17" s="14"/>
      <c r="H17" s="12"/>
      <c r="I17" s="12"/>
      <c r="J17" s="12"/>
      <c r="K17" s="12"/>
    </row>
    <row r="18" spans="1:11" s="15" customFormat="1" ht="30.9">
      <c r="B18" s="1" t="s">
        <v>16</v>
      </c>
    </row>
    <row r="19" spans="1:11" s="15" customFormat="1" ht="30.9">
      <c r="B19" s="1" t="s">
        <v>175</v>
      </c>
    </row>
    <row r="20" spans="1:11" s="15" customFormat="1">
      <c r="B20" s="1" t="s">
        <v>176</v>
      </c>
    </row>
    <row r="21" spans="1:11" s="15" customFormat="1" ht="30.9">
      <c r="B21" s="1" t="s">
        <v>177</v>
      </c>
    </row>
    <row r="22" spans="1:11" s="15" customFormat="1" ht="30.9">
      <c r="B22" s="1" t="s">
        <v>178</v>
      </c>
    </row>
    <row r="23" spans="1:11" s="15" customFormat="1">
      <c r="B23" s="1" t="s">
        <v>179</v>
      </c>
    </row>
    <row r="24" spans="1:11" s="15" customFormat="1" ht="30.9">
      <c r="B24" s="1" t="s">
        <v>180</v>
      </c>
    </row>
    <row r="25" spans="1:11" s="15" customFormat="1" ht="30.9">
      <c r="B25" s="1" t="s">
        <v>181</v>
      </c>
    </row>
    <row r="26" spans="1:11" s="19" customFormat="1">
      <c r="A26" s="16"/>
      <c r="B26" s="1" t="s">
        <v>182</v>
      </c>
      <c r="C26" s="17"/>
      <c r="D26" s="17"/>
      <c r="E26" s="17"/>
      <c r="F26" s="17"/>
      <c r="G26" s="18"/>
      <c r="H26" s="16"/>
      <c r="I26" s="16"/>
      <c r="J26" s="16"/>
      <c r="K26" s="16"/>
    </row>
    <row r="27" spans="1:11" s="19" customFormat="1" ht="30.9">
      <c r="A27" s="16"/>
      <c r="B27" s="1" t="s">
        <v>183</v>
      </c>
      <c r="C27" s="17"/>
      <c r="D27" s="17"/>
      <c r="E27" s="17"/>
      <c r="F27" s="17"/>
      <c r="G27" s="18"/>
      <c r="H27" s="16"/>
      <c r="I27" s="16"/>
      <c r="J27" s="16"/>
      <c r="K27" s="16"/>
    </row>
    <row r="28" spans="1:11" s="19" customFormat="1" ht="30.9">
      <c r="A28" s="16"/>
      <c r="B28" s="1" t="s">
        <v>184</v>
      </c>
      <c r="C28" s="17"/>
      <c r="D28" s="17"/>
      <c r="E28" s="17"/>
      <c r="F28" s="17"/>
      <c r="G28" s="18"/>
      <c r="H28" s="16"/>
      <c r="I28" s="16"/>
      <c r="J28" s="16"/>
      <c r="K28" s="16"/>
    </row>
    <row r="29" spans="1:11" ht="30.9">
      <c r="B29" s="1" t="s">
        <v>18</v>
      </c>
    </row>
    <row r="30" spans="1:11" ht="30.9">
      <c r="B30" s="1" t="s">
        <v>19</v>
      </c>
    </row>
    <row r="31" spans="1:11" ht="30.9">
      <c r="B31" s="1" t="s">
        <v>185</v>
      </c>
    </row>
    <row r="32" spans="1:11">
      <c r="B32" s="1" t="s">
        <v>17</v>
      </c>
    </row>
  </sheetData>
  <sheetProtection algorithmName="SHA-512" hashValue="bMOaMrLIZs3mkvDsv+XyZg+H/LM0hyc15Hc8GPXVLPGRDdb6Do2klSA1P+xqYNfOJqvkrrQcCYztIAMCYLcYEQ==" saltValue="Q/v5KbFhFfPiex7ZJiSLqg==" spinCount="100000" sheet="1" scenarios="1" selectLockedCells="1"/>
  <pageMargins left="0.78740157480314965" right="0.59055118110236227" top="1.0629921259842521" bottom="0.98425196850393704" header="0.31496062992125984" footer="0.39370078740157483"/>
  <pageSetup paperSize="9" scale="97" firstPageNumber="0" orientation="portrait" horizontalDpi="300" verticalDpi="300" r:id="rId1"/>
  <headerFooter alignWithMargins="0">
    <oddHeader>&amp;L&amp;G</oddHeader>
    <oddFooter>&amp;L&amp;8Dokument: &amp;F&amp;C&amp;"Calibri,Regular"&amp;9Stran: &amp;P/&amp;N</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333B1-4979-7343-8486-35F0D9874B86}">
  <sheetPr codeName="List18"/>
  <dimension ref="A1:IU244"/>
  <sheetViews>
    <sheetView view="pageBreakPreview" zoomScale="139" zoomScaleNormal="120" zoomScaleSheetLayoutView="139" workbookViewId="0">
      <pane ySplit="1" topLeftCell="A221" activePane="bottomLeft" state="frozen"/>
      <selection activeCell="O464" sqref="O464"/>
      <selection pane="bottomLeft" activeCell="E245" sqref="E245"/>
    </sheetView>
  </sheetViews>
  <sheetFormatPr defaultColWidth="10.140625" defaultRowHeight="12.9"/>
  <cols>
    <col min="1" max="1" width="5.140625" style="165" customWidth="1"/>
    <col min="2" max="2" width="45.640625" style="166" customWidth="1"/>
    <col min="3" max="3" width="6.640625" style="482" customWidth="1"/>
    <col min="4" max="4" width="5.640625" style="96" customWidth="1"/>
    <col min="5" max="5" width="9.140625" style="535" customWidth="1"/>
    <col min="6" max="6" width="10.640625" style="479" customWidth="1"/>
    <col min="7" max="7" width="15.640625" style="167" customWidth="1"/>
    <col min="8" max="16384" width="10.140625" style="96"/>
  </cols>
  <sheetData>
    <row r="1" spans="1:255" s="22" customFormat="1">
      <c r="A1" s="58" t="s">
        <v>4</v>
      </c>
      <c r="B1" s="22" t="s">
        <v>5</v>
      </c>
      <c r="C1" s="417" t="s">
        <v>6</v>
      </c>
      <c r="D1" s="22" t="s">
        <v>7</v>
      </c>
      <c r="E1" s="518" t="s">
        <v>8</v>
      </c>
      <c r="F1" s="483" t="s">
        <v>9</v>
      </c>
    </row>
    <row r="3" spans="1:255" s="28" customFormat="1">
      <c r="A3" s="59">
        <v>34</v>
      </c>
      <c r="B3" s="59" t="s">
        <v>811</v>
      </c>
      <c r="C3" s="370"/>
      <c r="D3" s="61"/>
      <c r="E3" s="442"/>
      <c r="F3" s="443"/>
      <c r="G3" s="63"/>
    </row>
    <row r="4" spans="1:255" s="28" customFormat="1">
      <c r="A4" s="64"/>
      <c r="B4" s="65" t="s">
        <v>13</v>
      </c>
      <c r="C4" s="370"/>
      <c r="D4" s="61"/>
      <c r="E4" s="442"/>
      <c r="F4" s="443"/>
      <c r="G4" s="63"/>
    </row>
    <row r="5" spans="1:255" s="28" customFormat="1">
      <c r="A5" s="64"/>
      <c r="B5" s="65"/>
      <c r="C5" s="370"/>
      <c r="D5" s="61"/>
      <c r="E5" s="442"/>
      <c r="F5" s="443"/>
      <c r="G5" s="63"/>
    </row>
    <row r="6" spans="1:255" s="28" customFormat="1">
      <c r="A6" s="64"/>
      <c r="B6" s="66"/>
      <c r="C6" s="370"/>
      <c r="D6" s="61"/>
      <c r="E6" s="442"/>
      <c r="F6" s="443"/>
      <c r="G6" s="63"/>
    </row>
    <row r="7" spans="1:255" s="70" customFormat="1" ht="25.75">
      <c r="A7" s="67">
        <f>+$A$3+COUNT(#REF!)*0.01+0.01</f>
        <v>34.01</v>
      </c>
      <c r="B7" s="68" t="s">
        <v>36</v>
      </c>
      <c r="C7" s="370"/>
      <c r="D7" s="61"/>
      <c r="E7" s="519"/>
      <c r="F7" s="484"/>
      <c r="G7" s="69"/>
      <c r="IS7" s="71"/>
      <c r="IT7" s="28"/>
      <c r="IU7" s="28"/>
    </row>
    <row r="8" spans="1:255" s="70" customFormat="1">
      <c r="A8" s="72" t="s">
        <v>11</v>
      </c>
      <c r="B8" s="68" t="s">
        <v>37</v>
      </c>
      <c r="C8" s="370">
        <v>90</v>
      </c>
      <c r="D8" s="61" t="s">
        <v>12</v>
      </c>
      <c r="E8" s="552"/>
      <c r="F8" s="490">
        <f>C8*E8</f>
        <v>0</v>
      </c>
      <c r="G8" s="63"/>
      <c r="IS8" s="71"/>
      <c r="IT8" s="28"/>
      <c r="IU8" s="28"/>
    </row>
    <row r="9" spans="1:255" s="70" customFormat="1">
      <c r="A9" s="72" t="s">
        <v>11</v>
      </c>
      <c r="B9" s="68" t="s">
        <v>38</v>
      </c>
      <c r="C9" s="370">
        <v>30</v>
      </c>
      <c r="D9" s="61" t="s">
        <v>12</v>
      </c>
      <c r="E9" s="552"/>
      <c r="F9" s="490">
        <f>C9*E9</f>
        <v>0</v>
      </c>
      <c r="G9" s="63"/>
      <c r="IS9" s="71"/>
      <c r="IT9" s="28"/>
      <c r="IU9" s="28"/>
    </row>
    <row r="10" spans="1:255" s="70" customFormat="1">
      <c r="A10" s="72" t="s">
        <v>11</v>
      </c>
      <c r="B10" s="68" t="s">
        <v>39</v>
      </c>
      <c r="C10" s="370">
        <v>25</v>
      </c>
      <c r="D10" s="61" t="s">
        <v>12</v>
      </c>
      <c r="E10" s="552"/>
      <c r="F10" s="490">
        <f>C10*E10</f>
        <v>0</v>
      </c>
      <c r="G10" s="63"/>
      <c r="IS10" s="71"/>
      <c r="IT10" s="28"/>
      <c r="IU10" s="28"/>
    </row>
    <row r="11" spans="1:255" s="70" customFormat="1">
      <c r="A11" s="72" t="s">
        <v>11</v>
      </c>
      <c r="B11" s="68" t="s">
        <v>40</v>
      </c>
      <c r="C11" s="370">
        <v>120</v>
      </c>
      <c r="D11" s="61" t="s">
        <v>12</v>
      </c>
      <c r="E11" s="552"/>
      <c r="F11" s="490">
        <f>C11*E11</f>
        <v>0</v>
      </c>
      <c r="G11" s="63"/>
      <c r="IS11" s="71"/>
      <c r="IT11" s="28"/>
      <c r="IU11" s="28"/>
    </row>
    <row r="12" spans="1:255" s="28" customFormat="1">
      <c r="A12" s="64"/>
      <c r="B12" s="73"/>
      <c r="C12" s="370"/>
      <c r="D12" s="61"/>
      <c r="E12" s="442"/>
      <c r="F12" s="443"/>
      <c r="G12" s="63"/>
      <c r="L12" s="70"/>
    </row>
    <row r="13" spans="1:255" s="70" customFormat="1" ht="25.75">
      <c r="A13" s="67">
        <f>+$A$3+COUNT(A$6:A12)*0.01+0.01</f>
        <v>34.019999999999996</v>
      </c>
      <c r="B13" s="68" t="s">
        <v>63</v>
      </c>
      <c r="C13" s="370">
        <v>15</v>
      </c>
      <c r="D13" s="61" t="s">
        <v>12</v>
      </c>
      <c r="E13" s="552"/>
      <c r="F13" s="490">
        <f>C13*E13</f>
        <v>0</v>
      </c>
      <c r="G13" s="63"/>
      <c r="IS13" s="71"/>
      <c r="IT13" s="28"/>
      <c r="IU13" s="28"/>
    </row>
    <row r="14" spans="1:255" s="70" customFormat="1">
      <c r="A14" s="79"/>
      <c r="B14" s="68"/>
      <c r="C14" s="370"/>
      <c r="D14" s="61"/>
      <c r="E14" s="442"/>
      <c r="F14" s="443"/>
      <c r="G14" s="63"/>
      <c r="IS14" s="71"/>
      <c r="IT14" s="28"/>
      <c r="IU14" s="28"/>
    </row>
    <row r="15" spans="1:255" s="37" customFormat="1">
      <c r="A15" s="67">
        <f>+$A$3+COUNT(A$6:A14)*0.01+0.01</f>
        <v>34.03</v>
      </c>
      <c r="B15" s="74" t="s">
        <v>84</v>
      </c>
      <c r="C15" s="367"/>
      <c r="D15" s="75"/>
      <c r="E15" s="408"/>
      <c r="F15" s="490"/>
      <c r="G15" s="77"/>
      <c r="IB15" s="28"/>
      <c r="IC15" s="28"/>
      <c r="ID15" s="28"/>
      <c r="IE15" s="28"/>
      <c r="IF15" s="28"/>
      <c r="IG15" s="28"/>
      <c r="IH15" s="28"/>
      <c r="II15" s="28"/>
      <c r="IJ15" s="28"/>
      <c r="IK15" s="28"/>
      <c r="IL15" s="28"/>
      <c r="IM15" s="28"/>
      <c r="IN15" s="28"/>
      <c r="IO15" s="28"/>
      <c r="IP15" s="28"/>
      <c r="IQ15" s="28"/>
      <c r="IR15" s="28"/>
      <c r="IS15" s="28"/>
      <c r="IT15" s="28"/>
      <c r="IU15" s="28"/>
    </row>
    <row r="16" spans="1:255" s="37" customFormat="1">
      <c r="A16" s="72" t="s">
        <v>11</v>
      </c>
      <c r="B16" s="78" t="s">
        <v>163</v>
      </c>
      <c r="C16" s="367">
        <v>900</v>
      </c>
      <c r="D16" s="75" t="s">
        <v>12</v>
      </c>
      <c r="E16" s="507"/>
      <c r="F16" s="490">
        <f>C16*E16</f>
        <v>0</v>
      </c>
      <c r="G16" s="77"/>
      <c r="IB16" s="28"/>
      <c r="IC16" s="28"/>
      <c r="ID16" s="28"/>
      <c r="IE16" s="28"/>
      <c r="IF16" s="28"/>
      <c r="IG16" s="28"/>
      <c r="IH16" s="28"/>
      <c r="II16" s="28"/>
      <c r="IJ16" s="28"/>
      <c r="IK16" s="28"/>
      <c r="IL16" s="28"/>
      <c r="IM16" s="28"/>
      <c r="IN16" s="28"/>
      <c r="IO16" s="28"/>
      <c r="IP16" s="28"/>
      <c r="IQ16" s="28"/>
      <c r="IR16" s="28"/>
      <c r="IS16" s="28"/>
      <c r="IT16" s="28"/>
      <c r="IU16" s="28"/>
    </row>
    <row r="17" spans="1:255" s="28" customFormat="1">
      <c r="A17" s="72" t="s">
        <v>11</v>
      </c>
      <c r="B17" s="78" t="s">
        <v>162</v>
      </c>
      <c r="C17" s="370">
        <v>1900</v>
      </c>
      <c r="D17" s="61" t="s">
        <v>12</v>
      </c>
      <c r="E17" s="507"/>
      <c r="F17" s="490">
        <f>C17*E17</f>
        <v>0</v>
      </c>
      <c r="G17" s="77"/>
    </row>
    <row r="18" spans="1:255" s="28" customFormat="1">
      <c r="A18" s="79"/>
      <c r="B18" s="68"/>
      <c r="C18" s="370"/>
      <c r="D18" s="80"/>
      <c r="E18" s="408"/>
      <c r="F18" s="490"/>
      <c r="G18" s="77"/>
    </row>
    <row r="19" spans="1:255" s="28" customFormat="1">
      <c r="A19" s="67">
        <f>+$A$3+COUNT(A$6:A18)*0.01+0.01</f>
        <v>34.04</v>
      </c>
      <c r="B19" s="81" t="s">
        <v>41</v>
      </c>
      <c r="C19" s="208">
        <v>10</v>
      </c>
      <c r="D19" s="82" t="s">
        <v>10</v>
      </c>
      <c r="E19" s="507"/>
      <c r="F19" s="490">
        <f>C19*E19</f>
        <v>0</v>
      </c>
    </row>
    <row r="20" spans="1:255" s="28" customFormat="1">
      <c r="A20" s="83"/>
      <c r="B20" s="81"/>
      <c r="C20" s="208"/>
      <c r="D20" s="70"/>
      <c r="E20" s="520"/>
      <c r="F20" s="485"/>
    </row>
    <row r="21" spans="1:255" s="28" customFormat="1" ht="25.75">
      <c r="A21" s="67">
        <f>+$A$3+COUNT(A$6:A20)*0.01+0.01</f>
        <v>34.049999999999997</v>
      </c>
      <c r="B21" s="81" t="s">
        <v>164</v>
      </c>
      <c r="C21" s="208">
        <v>40</v>
      </c>
      <c r="D21" s="82" t="s">
        <v>12</v>
      </c>
      <c r="E21" s="507"/>
      <c r="F21" s="490">
        <f>C21*E21</f>
        <v>0</v>
      </c>
    </row>
    <row r="22" spans="1:255" s="87" customFormat="1">
      <c r="A22" s="83"/>
      <c r="B22" s="35"/>
      <c r="C22" s="463"/>
      <c r="D22" s="84"/>
      <c r="E22" s="521"/>
      <c r="F22" s="490"/>
      <c r="G22" s="86"/>
      <c r="HW22" s="88"/>
      <c r="HX22" s="88"/>
      <c r="HY22" s="89"/>
      <c r="HZ22" s="89"/>
      <c r="IA22" s="89"/>
      <c r="IB22" s="89"/>
      <c r="IC22" s="89"/>
      <c r="ID22" s="88"/>
      <c r="IE22" s="88"/>
      <c r="IF22" s="88"/>
      <c r="IG22" s="88"/>
      <c r="IH22" s="88"/>
      <c r="II22" s="88"/>
      <c r="IJ22" s="88"/>
      <c r="IK22" s="88"/>
      <c r="IL22" s="88"/>
      <c r="IM22" s="88"/>
      <c r="IN22" s="88"/>
      <c r="IO22" s="88"/>
      <c r="IP22" s="88"/>
      <c r="IQ22" s="88"/>
      <c r="IR22" s="88"/>
      <c r="IS22" s="88"/>
      <c r="IT22" s="88"/>
      <c r="IU22" s="88"/>
    </row>
    <row r="23" spans="1:255" s="28" customFormat="1" ht="53.25" customHeight="1">
      <c r="A23" s="90">
        <f>+$A$3+COUNT(A$6:A22)*0.01+0.01</f>
        <v>34.059999999999995</v>
      </c>
      <c r="B23" s="68" t="s">
        <v>72</v>
      </c>
      <c r="C23" s="370">
        <v>4</v>
      </c>
      <c r="D23" s="80" t="s">
        <v>10</v>
      </c>
      <c r="E23" s="507"/>
      <c r="F23" s="490">
        <f>C23*E23</f>
        <v>0</v>
      </c>
      <c r="G23" s="77"/>
    </row>
    <row r="24" spans="1:255" s="28" customFormat="1">
      <c r="A24" s="90"/>
      <c r="B24" s="68"/>
      <c r="C24" s="370"/>
      <c r="D24" s="80"/>
      <c r="E24" s="408"/>
      <c r="F24" s="490"/>
      <c r="G24" s="77"/>
    </row>
    <row r="25" spans="1:255" s="93" customFormat="1">
      <c r="A25" s="67">
        <f>+$A$3+COUNT(A$6:A24)*0.01+0.01</f>
        <v>34.07</v>
      </c>
      <c r="B25" s="91" t="s">
        <v>42</v>
      </c>
      <c r="C25" s="124">
        <v>1</v>
      </c>
      <c r="D25" s="93" t="s">
        <v>10</v>
      </c>
      <c r="E25" s="553"/>
      <c r="F25" s="490">
        <f>C25*E25</f>
        <v>0</v>
      </c>
      <c r="G25" s="265"/>
      <c r="IT25" s="96"/>
      <c r="IU25" s="96"/>
    </row>
    <row r="26" spans="1:255" s="93" customFormat="1">
      <c r="A26" s="115" t="s">
        <v>11</v>
      </c>
      <c r="B26" s="99" t="s">
        <v>623</v>
      </c>
      <c r="C26" s="446"/>
      <c r="E26" s="522"/>
      <c r="F26" s="308"/>
      <c r="G26" s="265"/>
      <c r="IT26" s="96"/>
      <c r="IU26" s="96"/>
    </row>
    <row r="27" spans="1:255" s="93" customFormat="1" ht="15.45">
      <c r="A27" s="115" t="s">
        <v>11</v>
      </c>
      <c r="B27" s="4" t="s">
        <v>43</v>
      </c>
      <c r="C27" s="446"/>
      <c r="E27" s="522"/>
      <c r="F27" s="308"/>
      <c r="G27" s="95"/>
      <c r="IT27" s="96"/>
      <c r="IU27" s="96"/>
    </row>
    <row r="28" spans="1:255" s="93" customFormat="1" ht="25.75">
      <c r="A28" s="115" t="s">
        <v>11</v>
      </c>
      <c r="B28" s="91" t="s">
        <v>44</v>
      </c>
      <c r="C28" s="446"/>
      <c r="E28" s="522"/>
      <c r="F28" s="308"/>
      <c r="G28" s="95"/>
      <c r="IT28" s="96"/>
      <c r="IU28" s="96"/>
    </row>
    <row r="29" spans="1:255" s="93" customFormat="1" ht="25.75">
      <c r="A29" s="115" t="s">
        <v>11</v>
      </c>
      <c r="B29" s="91" t="s">
        <v>45</v>
      </c>
      <c r="C29" s="446"/>
      <c r="E29" s="522"/>
      <c r="F29" s="308"/>
      <c r="G29" s="95"/>
      <c r="IT29" s="96"/>
      <c r="IU29" s="96"/>
    </row>
    <row r="30" spans="1:255" s="93" customFormat="1">
      <c r="A30" s="115" t="s">
        <v>11</v>
      </c>
      <c r="B30" s="91" t="s">
        <v>46</v>
      </c>
      <c r="C30" s="446"/>
      <c r="E30" s="522"/>
      <c r="F30" s="308"/>
      <c r="G30" s="95"/>
      <c r="IT30" s="96"/>
      <c r="IU30" s="96"/>
    </row>
    <row r="31" spans="1:255" s="93" customFormat="1">
      <c r="A31" s="115" t="s">
        <v>11</v>
      </c>
      <c r="B31" s="91" t="s">
        <v>47</v>
      </c>
      <c r="C31" s="446"/>
      <c r="E31" s="522"/>
      <c r="F31" s="308"/>
      <c r="G31" s="95"/>
      <c r="IT31" s="96"/>
      <c r="IU31" s="96"/>
    </row>
    <row r="32" spans="1:255" s="93" customFormat="1">
      <c r="A32" s="115" t="s">
        <v>11</v>
      </c>
      <c r="B32" s="91" t="s">
        <v>48</v>
      </c>
      <c r="C32" s="446"/>
      <c r="E32" s="522"/>
      <c r="F32" s="308"/>
      <c r="G32" s="95"/>
      <c r="IT32" s="96"/>
      <c r="IU32" s="96"/>
    </row>
    <row r="33" spans="1:255" s="93" customFormat="1">
      <c r="A33" s="115" t="s">
        <v>11</v>
      </c>
      <c r="B33" s="91" t="s">
        <v>49</v>
      </c>
      <c r="C33" s="446"/>
      <c r="E33" s="522"/>
      <c r="F33" s="308"/>
      <c r="G33" s="95"/>
      <c r="IT33" s="96"/>
      <c r="IU33" s="96"/>
    </row>
    <row r="34" spans="1:255" s="93" customFormat="1">
      <c r="A34" s="115" t="s">
        <v>11</v>
      </c>
      <c r="B34" s="91" t="s">
        <v>50</v>
      </c>
      <c r="C34" s="446"/>
      <c r="E34" s="522"/>
      <c r="F34" s="308"/>
      <c r="G34" s="95"/>
      <c r="IT34" s="96"/>
      <c r="IU34" s="96"/>
    </row>
    <row r="35" spans="1:255" s="93" customFormat="1">
      <c r="A35" s="115" t="s">
        <v>11</v>
      </c>
      <c r="B35" s="91" t="s">
        <v>51</v>
      </c>
      <c r="C35" s="446"/>
      <c r="E35" s="522"/>
      <c r="F35" s="308"/>
      <c r="G35" s="95"/>
      <c r="IT35" s="96"/>
      <c r="IU35" s="96"/>
    </row>
    <row r="36" spans="1:255" s="93" customFormat="1">
      <c r="A36" s="115" t="s">
        <v>11</v>
      </c>
      <c r="B36" s="91" t="s">
        <v>52</v>
      </c>
      <c r="C36" s="446"/>
      <c r="E36" s="522"/>
      <c r="F36" s="308"/>
      <c r="G36" s="95"/>
      <c r="IT36" s="96"/>
      <c r="IU36" s="96"/>
    </row>
    <row r="37" spans="1:255" s="93" customFormat="1">
      <c r="A37" s="115" t="s">
        <v>11</v>
      </c>
      <c r="B37" s="91" t="s">
        <v>53</v>
      </c>
      <c r="C37" s="446"/>
      <c r="E37" s="522"/>
      <c r="F37" s="308"/>
      <c r="G37" s="95"/>
      <c r="IT37" s="96"/>
      <c r="IU37" s="96"/>
    </row>
    <row r="38" spans="1:255" s="93" customFormat="1">
      <c r="A38" s="97"/>
      <c r="B38" s="91"/>
      <c r="C38" s="124"/>
      <c r="E38" s="522"/>
      <c r="F38" s="308"/>
      <c r="G38" s="95"/>
      <c r="IT38" s="96"/>
      <c r="IU38" s="96"/>
    </row>
    <row r="39" spans="1:255" s="93" customFormat="1" ht="38.6">
      <c r="A39" s="67">
        <f>+$A$3+COUNT(A$6:A38)*0.01+0.01</f>
        <v>34.08</v>
      </c>
      <c r="B39" s="91" t="s">
        <v>625</v>
      </c>
      <c r="C39" s="124">
        <v>2</v>
      </c>
      <c r="D39" s="93" t="s">
        <v>33</v>
      </c>
      <c r="E39" s="553"/>
      <c r="F39" s="490">
        <f>C39*E39</f>
        <v>0</v>
      </c>
      <c r="G39" s="95"/>
      <c r="IT39" s="96"/>
      <c r="IU39" s="96"/>
    </row>
    <row r="40" spans="1:255" s="93" customFormat="1">
      <c r="A40" s="67"/>
      <c r="B40" s="91"/>
      <c r="C40" s="124"/>
      <c r="E40" s="522"/>
      <c r="F40" s="490"/>
      <c r="G40" s="95"/>
      <c r="IT40" s="96"/>
      <c r="IU40" s="96"/>
    </row>
    <row r="41" spans="1:255" s="93" customFormat="1">
      <c r="A41" s="67">
        <f>+$A$3+COUNT(A$6:A40)*0.01+0.01</f>
        <v>34.089999999999996</v>
      </c>
      <c r="B41" s="91" t="s">
        <v>54</v>
      </c>
      <c r="C41" s="124">
        <v>4</v>
      </c>
      <c r="D41" s="93" t="s">
        <v>33</v>
      </c>
      <c r="E41" s="553"/>
      <c r="F41" s="490">
        <f>C41*E41</f>
        <v>0</v>
      </c>
      <c r="G41" s="95"/>
      <c r="IT41" s="96"/>
      <c r="IU41" s="96"/>
    </row>
    <row r="42" spans="1:255" s="93" customFormat="1">
      <c r="A42" s="97"/>
      <c r="B42" s="91"/>
      <c r="C42" s="124"/>
      <c r="E42" s="522"/>
      <c r="F42" s="308"/>
      <c r="G42" s="95"/>
      <c r="IT42" s="96"/>
      <c r="IU42" s="96"/>
    </row>
    <row r="43" spans="1:255" s="93" customFormat="1">
      <c r="A43" s="67">
        <f>+$A$3+COUNT(A$6:A42)*0.01+0.01</f>
        <v>34.1</v>
      </c>
      <c r="B43" s="91" t="s">
        <v>55</v>
      </c>
      <c r="C43" s="124">
        <v>1</v>
      </c>
      <c r="D43" s="93" t="s">
        <v>33</v>
      </c>
      <c r="E43" s="553"/>
      <c r="F43" s="490">
        <f>C43*E43</f>
        <v>0</v>
      </c>
      <c r="G43" s="95"/>
      <c r="IT43" s="96"/>
      <c r="IU43" s="96"/>
    </row>
    <row r="44" spans="1:255" s="93" customFormat="1">
      <c r="A44" s="97"/>
      <c r="B44" s="91"/>
      <c r="C44" s="124"/>
      <c r="E44" s="522"/>
      <c r="F44" s="490"/>
      <c r="G44" s="95"/>
      <c r="IT44" s="96"/>
      <c r="IU44" s="96"/>
    </row>
    <row r="45" spans="1:255" s="93" customFormat="1">
      <c r="A45" s="67">
        <f>+$A$3+COUNT(A$6:A44)*0.01+0.01</f>
        <v>34.11</v>
      </c>
      <c r="B45" s="91" t="s">
        <v>56</v>
      </c>
      <c r="C45" s="124">
        <v>1</v>
      </c>
      <c r="D45" s="93" t="s">
        <v>33</v>
      </c>
      <c r="E45" s="553"/>
      <c r="F45" s="490">
        <f>C45*E45</f>
        <v>0</v>
      </c>
      <c r="G45" s="95"/>
      <c r="IT45" s="96"/>
      <c r="IU45" s="96"/>
    </row>
    <row r="46" spans="1:255" s="93" customFormat="1">
      <c r="A46" s="97"/>
      <c r="B46" s="91"/>
      <c r="C46" s="124"/>
      <c r="E46" s="522"/>
      <c r="F46" s="490"/>
      <c r="G46" s="95"/>
      <c r="IT46" s="96"/>
      <c r="IU46" s="96"/>
    </row>
    <row r="47" spans="1:255" s="93" customFormat="1" ht="25.75">
      <c r="A47" s="67">
        <f>+$A$3+COUNT(A$6:A46)*0.01+0.01</f>
        <v>34.119999999999997</v>
      </c>
      <c r="B47" s="91" t="s">
        <v>57</v>
      </c>
      <c r="C47" s="124">
        <v>1</v>
      </c>
      <c r="D47" s="93" t="s">
        <v>33</v>
      </c>
      <c r="E47" s="553"/>
      <c r="F47" s="490">
        <f>C47*E47</f>
        <v>0</v>
      </c>
      <c r="G47" s="94"/>
      <c r="IT47" s="96"/>
      <c r="IU47" s="96"/>
    </row>
    <row r="48" spans="1:255" s="135" customFormat="1">
      <c r="A48" s="266"/>
      <c r="B48" s="267"/>
      <c r="C48" s="488"/>
      <c r="E48" s="522"/>
      <c r="F48" s="498"/>
      <c r="G48" s="95"/>
      <c r="IT48" s="227"/>
      <c r="IU48" s="227"/>
    </row>
    <row r="49" spans="1:255" s="93" customFormat="1">
      <c r="A49" s="67">
        <f>+$A$3+COUNT(A$6:A48)*0.01+0.01</f>
        <v>34.129999999999995</v>
      </c>
      <c r="B49" s="268" t="s">
        <v>58</v>
      </c>
      <c r="C49" s="124">
        <v>2</v>
      </c>
      <c r="D49" s="93" t="s">
        <v>33</v>
      </c>
      <c r="E49" s="553"/>
      <c r="F49" s="490">
        <f>C49*E49</f>
        <v>0</v>
      </c>
      <c r="G49" s="95"/>
      <c r="IT49" s="96"/>
      <c r="IU49" s="96"/>
    </row>
    <row r="50" spans="1:255" s="93" customFormat="1">
      <c r="A50" s="97"/>
      <c r="B50" s="268"/>
      <c r="C50" s="496"/>
      <c r="D50" s="269"/>
      <c r="E50" s="522"/>
      <c r="F50" s="308"/>
      <c r="G50" s="95"/>
      <c r="IT50" s="96"/>
      <c r="IU50" s="96"/>
    </row>
    <row r="51" spans="1:255" s="93" customFormat="1">
      <c r="A51" s="67">
        <f>+$A$3+COUNT(A$6:A50)*0.01+0.01</f>
        <v>34.14</v>
      </c>
      <c r="B51" s="268" t="s">
        <v>59</v>
      </c>
      <c r="C51" s="124">
        <v>1</v>
      </c>
      <c r="D51" s="93" t="s">
        <v>33</v>
      </c>
      <c r="E51" s="553"/>
      <c r="F51" s="490">
        <f>C51*E51</f>
        <v>0</v>
      </c>
      <c r="G51" s="95"/>
      <c r="IT51" s="96"/>
      <c r="IU51" s="96"/>
    </row>
    <row r="52" spans="1:255" s="135" customFormat="1">
      <c r="A52" s="97"/>
      <c r="B52" s="267"/>
      <c r="C52" s="488"/>
      <c r="E52" s="522"/>
      <c r="F52" s="498"/>
      <c r="G52" s="95"/>
      <c r="IT52" s="227"/>
      <c r="IU52" s="227"/>
    </row>
    <row r="53" spans="1:255" s="93" customFormat="1" ht="25.75">
      <c r="A53" s="67">
        <f>+$A$3+COUNT(A$6:A52)*0.01+0.01</f>
        <v>34.15</v>
      </c>
      <c r="B53" s="91" t="s">
        <v>626</v>
      </c>
      <c r="C53" s="124">
        <v>40</v>
      </c>
      <c r="D53" s="93" t="s">
        <v>33</v>
      </c>
      <c r="E53" s="553"/>
      <c r="F53" s="490">
        <f>C53*E53</f>
        <v>0</v>
      </c>
      <c r="G53" s="92"/>
      <c r="IT53" s="96"/>
      <c r="IU53" s="96"/>
    </row>
    <row r="54" spans="1:255" s="93" customFormat="1">
      <c r="A54" s="97"/>
      <c r="B54" s="99"/>
      <c r="C54" s="446"/>
      <c r="E54" s="522"/>
      <c r="F54" s="308"/>
      <c r="G54" s="98"/>
      <c r="IT54" s="96"/>
      <c r="IU54" s="96"/>
    </row>
    <row r="55" spans="1:255" s="93" customFormat="1" ht="25.75">
      <c r="A55" s="67">
        <f>+$A$3+COUNT(A$6:A54)*0.01+0.01</f>
        <v>34.159999999999997</v>
      </c>
      <c r="B55" s="91" t="s">
        <v>627</v>
      </c>
      <c r="C55" s="124">
        <v>50</v>
      </c>
      <c r="D55" s="93" t="s">
        <v>33</v>
      </c>
      <c r="E55" s="553"/>
      <c r="F55" s="490">
        <f>C55*E55</f>
        <v>0</v>
      </c>
      <c r="G55" s="92"/>
      <c r="IT55" s="96"/>
      <c r="IU55" s="96"/>
    </row>
    <row r="56" spans="1:255" s="93" customFormat="1">
      <c r="A56" s="97"/>
      <c r="B56" s="99"/>
      <c r="C56" s="446"/>
      <c r="E56" s="522"/>
      <c r="F56" s="308"/>
      <c r="G56" s="98"/>
      <c r="IT56" s="96"/>
      <c r="IU56" s="96"/>
    </row>
    <row r="57" spans="1:255" s="93" customFormat="1" ht="29.25" customHeight="1">
      <c r="A57" s="67">
        <f>+$A$3+COUNT(A$6:A56)*0.01+0.01</f>
        <v>34.169999999999995</v>
      </c>
      <c r="B57" s="91" t="s">
        <v>628</v>
      </c>
      <c r="C57" s="124">
        <v>15</v>
      </c>
      <c r="D57" s="93" t="s">
        <v>33</v>
      </c>
      <c r="E57" s="553"/>
      <c r="F57" s="490">
        <f>C57*E57</f>
        <v>0</v>
      </c>
      <c r="G57" s="92"/>
      <c r="IT57" s="96"/>
      <c r="IU57" s="96"/>
    </row>
    <row r="58" spans="1:255" s="93" customFormat="1">
      <c r="A58" s="97"/>
      <c r="B58" s="99"/>
      <c r="C58" s="446"/>
      <c r="E58" s="523"/>
      <c r="F58" s="486"/>
      <c r="G58" s="95"/>
      <c r="IT58" s="96"/>
      <c r="IU58" s="96"/>
    </row>
    <row r="59" spans="1:255" s="93" customFormat="1" ht="25.75">
      <c r="A59" s="67">
        <f>+$A$3+COUNT(A$6:A58)*0.01+0.01</f>
        <v>34.18</v>
      </c>
      <c r="B59" s="91" t="s">
        <v>629</v>
      </c>
      <c r="C59" s="124">
        <v>5800</v>
      </c>
      <c r="D59" s="93" t="s">
        <v>12</v>
      </c>
      <c r="E59" s="553"/>
      <c r="F59" s="490">
        <f>C59*E59</f>
        <v>0</v>
      </c>
      <c r="G59" s="92"/>
      <c r="IT59" s="96"/>
      <c r="IU59" s="96"/>
    </row>
    <row r="60" spans="1:255" s="93" customFormat="1">
      <c r="A60" s="67"/>
      <c r="B60" s="91"/>
      <c r="C60" s="124"/>
      <c r="E60" s="522"/>
      <c r="F60" s="490"/>
      <c r="G60" s="92"/>
      <c r="IT60" s="96"/>
      <c r="IU60" s="96"/>
    </row>
    <row r="61" spans="1:255" s="93" customFormat="1" ht="38.6">
      <c r="A61" s="67">
        <f>+$A$3+COUNT(A$6:A60)*0.01+0.01</f>
        <v>34.19</v>
      </c>
      <c r="B61" s="91" t="s">
        <v>630</v>
      </c>
      <c r="C61" s="124">
        <v>12</v>
      </c>
      <c r="D61" s="93" t="s">
        <v>10</v>
      </c>
      <c r="E61" s="553"/>
      <c r="F61" s="490">
        <f>C61*E61</f>
        <v>0</v>
      </c>
      <c r="G61" s="92"/>
      <c r="IT61" s="96"/>
      <c r="IU61" s="96"/>
    </row>
    <row r="62" spans="1:255" s="93" customFormat="1">
      <c r="A62" s="97"/>
      <c r="B62" s="91"/>
      <c r="C62" s="446"/>
      <c r="E62" s="522"/>
      <c r="F62" s="308"/>
      <c r="G62" s="100"/>
      <c r="IT62" s="96"/>
      <c r="IU62" s="96"/>
    </row>
    <row r="63" spans="1:255" s="93" customFormat="1" ht="54.75" customHeight="1">
      <c r="A63" s="67">
        <f>+$A$3+COUNT(A$6:A62)*0.01+0.01</f>
        <v>34.199999999999996</v>
      </c>
      <c r="B63" s="91" t="s">
        <v>631</v>
      </c>
      <c r="C63" s="124">
        <v>6</v>
      </c>
      <c r="D63" s="93" t="s">
        <v>10</v>
      </c>
      <c r="E63" s="553"/>
      <c r="F63" s="490">
        <f>C63*E63</f>
        <v>0</v>
      </c>
      <c r="G63" s="92"/>
      <c r="IT63" s="96"/>
      <c r="IU63" s="96"/>
    </row>
    <row r="64" spans="1:255" s="93" customFormat="1">
      <c r="A64" s="97"/>
      <c r="B64" s="91"/>
      <c r="C64" s="446"/>
      <c r="E64" s="522"/>
      <c r="F64" s="308"/>
      <c r="G64" s="95"/>
      <c r="IT64" s="96"/>
      <c r="IU64" s="96"/>
    </row>
    <row r="65" spans="1:255" s="93" customFormat="1" ht="54.75" customHeight="1">
      <c r="A65" s="67">
        <f>+$A$3+COUNT(A$6:A64)*0.01+0.01</f>
        <v>34.21</v>
      </c>
      <c r="B65" s="91" t="s">
        <v>632</v>
      </c>
      <c r="C65" s="124">
        <v>25</v>
      </c>
      <c r="D65" s="93" t="s">
        <v>10</v>
      </c>
      <c r="E65" s="553"/>
      <c r="F65" s="490">
        <f>C65*E65</f>
        <v>0</v>
      </c>
      <c r="G65" s="92"/>
      <c r="IT65" s="96"/>
      <c r="IU65" s="96"/>
    </row>
    <row r="66" spans="1:255" s="93" customFormat="1">
      <c r="A66" s="97"/>
      <c r="B66" s="91"/>
      <c r="C66" s="446"/>
      <c r="E66" s="522"/>
      <c r="F66" s="308"/>
      <c r="G66" s="100"/>
      <c r="IT66" s="96"/>
      <c r="IU66" s="96"/>
    </row>
    <row r="67" spans="1:255" s="93" customFormat="1" ht="57" customHeight="1">
      <c r="A67" s="67">
        <f>+$A$3+COUNT(A$6:A66)*0.01+0.01</f>
        <v>34.22</v>
      </c>
      <c r="B67" s="91" t="s">
        <v>633</v>
      </c>
      <c r="C67" s="124">
        <v>15</v>
      </c>
      <c r="D67" s="93" t="s">
        <v>10</v>
      </c>
      <c r="E67" s="553"/>
      <c r="F67" s="490">
        <f>C67*E67</f>
        <v>0</v>
      </c>
      <c r="G67" s="92"/>
      <c r="IT67" s="96"/>
      <c r="IU67" s="96"/>
    </row>
    <row r="68" spans="1:255" s="93" customFormat="1">
      <c r="A68" s="67"/>
      <c r="B68" s="91"/>
      <c r="C68" s="124"/>
      <c r="E68" s="522"/>
      <c r="F68" s="490"/>
      <c r="G68" s="95"/>
      <c r="IT68" s="96"/>
      <c r="IU68" s="96"/>
    </row>
    <row r="69" spans="1:255" s="93" customFormat="1" ht="40.5" customHeight="1">
      <c r="A69" s="67">
        <f>+$A$3+COUNT(A$6:A68)*0.01+0.01</f>
        <v>34.229999999999997</v>
      </c>
      <c r="B69" s="91" t="s">
        <v>73</v>
      </c>
      <c r="C69" s="124">
        <v>10</v>
      </c>
      <c r="D69" s="93" t="s">
        <v>10</v>
      </c>
      <c r="E69" s="553"/>
      <c r="F69" s="490">
        <f>C69*E69</f>
        <v>0</v>
      </c>
      <c r="G69" s="92"/>
      <c r="IT69" s="96"/>
      <c r="IU69" s="96"/>
    </row>
    <row r="70" spans="1:255" s="93" customFormat="1">
      <c r="A70" s="67"/>
      <c r="B70" s="91"/>
      <c r="C70" s="124"/>
      <c r="E70" s="522"/>
      <c r="F70" s="490"/>
      <c r="G70" s="95"/>
      <c r="IT70" s="96"/>
      <c r="IU70" s="96"/>
    </row>
    <row r="71" spans="1:255" s="93" customFormat="1">
      <c r="A71" s="67">
        <f>+$A$3+COUNT(A$6:A70)*0.01+0.01</f>
        <v>34.239999999999995</v>
      </c>
      <c r="B71" s="91" t="s">
        <v>634</v>
      </c>
      <c r="C71" s="124">
        <v>8</v>
      </c>
      <c r="D71" s="93" t="s">
        <v>33</v>
      </c>
      <c r="E71" s="554"/>
      <c r="F71" s="491">
        <f>C71*E71</f>
        <v>0</v>
      </c>
      <c r="G71" s="92"/>
      <c r="IT71" s="96"/>
      <c r="IU71" s="96"/>
    </row>
    <row r="72" spans="1:255" s="93" customFormat="1">
      <c r="A72" s="67"/>
      <c r="B72" s="91"/>
      <c r="C72" s="124"/>
      <c r="E72" s="524"/>
      <c r="F72" s="491"/>
      <c r="G72" s="95"/>
      <c r="IT72" s="96"/>
      <c r="IU72" s="96"/>
    </row>
    <row r="73" spans="1:255" s="93" customFormat="1">
      <c r="A73" s="67">
        <f>+$A$3+COUNT(A$6:A72)*0.01+0.01</f>
        <v>34.25</v>
      </c>
      <c r="B73" s="91" t="s">
        <v>60</v>
      </c>
      <c r="C73" s="124">
        <v>1</v>
      </c>
      <c r="D73" s="93" t="s">
        <v>10</v>
      </c>
      <c r="E73" s="554"/>
      <c r="F73" s="491">
        <f>C73*E73</f>
        <v>0</v>
      </c>
      <c r="G73" s="95"/>
      <c r="IT73" s="96"/>
      <c r="IU73" s="96"/>
    </row>
    <row r="74" spans="1:255" s="93" customFormat="1">
      <c r="A74" s="67"/>
      <c r="B74" s="91"/>
      <c r="C74" s="124"/>
      <c r="E74" s="524"/>
      <c r="F74" s="491"/>
      <c r="G74" s="95"/>
      <c r="IT74" s="96"/>
      <c r="IU74" s="96"/>
    </row>
    <row r="75" spans="1:255" s="101" customFormat="1" ht="25.75">
      <c r="A75" s="67">
        <f>+$A$3+COUNT(A$6:A74)*0.01+0.01</f>
        <v>34.26</v>
      </c>
      <c r="B75" s="91" t="s">
        <v>61</v>
      </c>
      <c r="C75" s="124">
        <v>1</v>
      </c>
      <c r="D75" s="93" t="s">
        <v>10</v>
      </c>
      <c r="E75" s="554"/>
      <c r="F75" s="491">
        <f>C75*E75</f>
        <v>0</v>
      </c>
      <c r="G75" s="95"/>
      <c r="IT75" s="102"/>
      <c r="IU75" s="102"/>
    </row>
    <row r="76" spans="1:255" s="101" customFormat="1">
      <c r="A76" s="67"/>
      <c r="B76" s="91"/>
      <c r="C76" s="124"/>
      <c r="D76" s="93"/>
      <c r="E76" s="524"/>
      <c r="F76" s="491"/>
      <c r="G76" s="95"/>
      <c r="IT76" s="102"/>
      <c r="IU76" s="102"/>
    </row>
    <row r="77" spans="1:255" s="101" customFormat="1">
      <c r="A77" s="67">
        <f>+$A$3+COUNT(A$6:A76)*0.01+0.01</f>
        <v>34.269999999999996</v>
      </c>
      <c r="B77" s="91" t="s">
        <v>62</v>
      </c>
      <c r="C77" s="124">
        <v>1</v>
      </c>
      <c r="D77" s="93" t="s">
        <v>10</v>
      </c>
      <c r="E77" s="554"/>
      <c r="F77" s="491">
        <f>C77*E77</f>
        <v>0</v>
      </c>
      <c r="G77" s="95"/>
      <c r="IT77" s="102"/>
      <c r="IU77" s="102"/>
    </row>
    <row r="78" spans="1:255" s="101" customFormat="1">
      <c r="A78" s="103"/>
      <c r="B78" s="104"/>
      <c r="C78" s="124"/>
      <c r="E78" s="536"/>
      <c r="F78" s="491"/>
      <c r="G78" s="95"/>
      <c r="IT78" s="102"/>
      <c r="IU78" s="102"/>
    </row>
    <row r="79" spans="1:255" s="28" customFormat="1" ht="25.75">
      <c r="A79" s="67">
        <f>+$A$3+COUNT(A$6:A78)*0.01+0.01</f>
        <v>34.28</v>
      </c>
      <c r="B79" s="105" t="s">
        <v>251</v>
      </c>
      <c r="C79" s="124">
        <v>10</v>
      </c>
      <c r="D79" s="70" t="s">
        <v>10</v>
      </c>
      <c r="E79" s="553"/>
      <c r="F79" s="491">
        <f>C79*E79</f>
        <v>0</v>
      </c>
      <c r="G79" s="106"/>
    </row>
    <row r="80" spans="1:255" s="28" customFormat="1">
      <c r="A80" s="67"/>
      <c r="B80" s="105"/>
      <c r="C80" s="208"/>
      <c r="D80" s="70"/>
      <c r="E80" s="522"/>
      <c r="F80" s="490"/>
      <c r="G80" s="106"/>
    </row>
    <row r="81" spans="1:255" s="28" customFormat="1" ht="66" customHeight="1">
      <c r="A81" s="67">
        <f>+$A$3+COUNT(A$6:A80)*0.01+0.01</f>
        <v>34.29</v>
      </c>
      <c r="B81" s="105" t="s">
        <v>252</v>
      </c>
      <c r="C81" s="208">
        <v>1</v>
      </c>
      <c r="D81" s="70" t="s">
        <v>10</v>
      </c>
      <c r="E81" s="553"/>
      <c r="F81" s="490">
        <f>C81*E81</f>
        <v>0</v>
      </c>
      <c r="G81" s="106"/>
    </row>
    <row r="82" spans="1:255" s="37" customFormat="1" ht="13.3" thickBot="1">
      <c r="A82" s="107"/>
      <c r="B82" s="108"/>
      <c r="C82" s="356"/>
      <c r="D82" s="109"/>
      <c r="E82" s="388"/>
      <c r="F82" s="489"/>
      <c r="G82" s="110"/>
      <c r="IN82" s="28"/>
      <c r="IO82" s="28"/>
      <c r="IP82" s="28"/>
      <c r="IQ82" s="28"/>
      <c r="IR82" s="28"/>
      <c r="IS82" s="28"/>
      <c r="IT82" s="28"/>
      <c r="IU82" s="28"/>
    </row>
    <row r="83" spans="1:255" s="93" customFormat="1" ht="13.3" thickTop="1">
      <c r="A83" s="97"/>
      <c r="B83" s="111" t="s">
        <v>659</v>
      </c>
      <c r="C83" s="448"/>
      <c r="E83" s="522"/>
      <c r="F83" s="492">
        <f>SUM(F8:F82)</f>
        <v>0</v>
      </c>
      <c r="G83" s="95"/>
      <c r="IT83" s="96"/>
      <c r="IU83" s="96"/>
    </row>
    <row r="84" spans="1:255" s="93" customFormat="1">
      <c r="A84" s="67"/>
      <c r="B84" s="91"/>
      <c r="C84" s="464"/>
      <c r="D84" s="112"/>
      <c r="E84" s="523"/>
      <c r="F84" s="490"/>
      <c r="G84" s="95"/>
      <c r="IT84" s="96"/>
      <c r="IU84" s="96"/>
    </row>
    <row r="87" spans="1:255" s="93" customFormat="1">
      <c r="A87" s="59">
        <v>35</v>
      </c>
      <c r="B87" s="59" t="s">
        <v>823</v>
      </c>
      <c r="C87" s="448"/>
      <c r="D87" s="113"/>
      <c r="E87" s="516"/>
      <c r="F87" s="124"/>
      <c r="G87" s="95"/>
    </row>
    <row r="88" spans="1:255" s="93" customFormat="1">
      <c r="A88" s="97"/>
      <c r="B88" s="114" t="s">
        <v>13</v>
      </c>
      <c r="C88" s="446"/>
      <c r="D88" s="113"/>
      <c r="E88" s="510"/>
      <c r="F88" s="124"/>
      <c r="G88" s="95"/>
    </row>
    <row r="89" spans="1:255" s="93" customFormat="1">
      <c r="A89" s="97"/>
      <c r="B89" s="114"/>
      <c r="C89" s="446"/>
      <c r="D89" s="113"/>
      <c r="E89" s="510"/>
      <c r="F89" s="124"/>
      <c r="G89" s="95"/>
    </row>
    <row r="90" spans="1:255" s="93" customFormat="1" ht="25.75">
      <c r="A90" s="115" t="s">
        <v>11</v>
      </c>
      <c r="B90" s="116" t="s">
        <v>293</v>
      </c>
      <c r="C90" s="446"/>
      <c r="D90" s="113"/>
      <c r="E90" s="510"/>
      <c r="F90" s="124"/>
      <c r="G90" s="95"/>
    </row>
    <row r="91" spans="1:255" s="93" customFormat="1">
      <c r="A91" s="97"/>
      <c r="B91" s="117"/>
      <c r="C91" s="446"/>
      <c r="D91" s="113"/>
      <c r="E91" s="510"/>
      <c r="F91" s="124"/>
      <c r="G91" s="95"/>
    </row>
    <row r="92" spans="1:255" s="93" customFormat="1" ht="25.75">
      <c r="A92" s="67">
        <f>+$A$87+COUNT(A$88:A91)*0.01+0.01</f>
        <v>35.01</v>
      </c>
      <c r="B92" s="99" t="s">
        <v>495</v>
      </c>
      <c r="C92" s="124">
        <v>48</v>
      </c>
      <c r="D92" s="118" t="s">
        <v>15</v>
      </c>
      <c r="E92" s="367"/>
      <c r="F92" s="431">
        <f t="shared" ref="F92:F100" si="0">C92*E92</f>
        <v>0</v>
      </c>
      <c r="G92" s="95"/>
    </row>
    <row r="93" spans="1:255" s="93" customFormat="1" ht="25.75">
      <c r="A93" s="67">
        <f>+$A$87+COUNT(A$88:A92)*0.01+0.01</f>
        <v>35.019999999999996</v>
      </c>
      <c r="B93" s="99" t="s">
        <v>496</v>
      </c>
      <c r="C93" s="124">
        <v>1</v>
      </c>
      <c r="D93" s="118" t="s">
        <v>15</v>
      </c>
      <c r="E93" s="505"/>
      <c r="F93" s="431">
        <f t="shared" si="0"/>
        <v>0</v>
      </c>
      <c r="G93" s="95"/>
    </row>
    <row r="94" spans="1:255" s="93" customFormat="1" ht="25.75">
      <c r="A94" s="67">
        <f>+$A$87+COUNT(A$88:A93)*0.01+0.01</f>
        <v>35.03</v>
      </c>
      <c r="B94" s="99" t="s">
        <v>499</v>
      </c>
      <c r="C94" s="124">
        <v>4</v>
      </c>
      <c r="D94" s="118" t="s">
        <v>15</v>
      </c>
      <c r="E94" s="505"/>
      <c r="F94" s="431">
        <f t="shared" si="0"/>
        <v>0</v>
      </c>
      <c r="G94" s="95"/>
    </row>
    <row r="95" spans="1:255" s="93" customFormat="1">
      <c r="A95" s="67">
        <f>+$A$87+COUNT(A$88:A94)*0.01+0.01</f>
        <v>35.04</v>
      </c>
      <c r="B95" s="99" t="s">
        <v>294</v>
      </c>
      <c r="C95" s="124">
        <v>4</v>
      </c>
      <c r="D95" s="118" t="s">
        <v>15</v>
      </c>
      <c r="E95" s="505"/>
      <c r="F95" s="431">
        <f t="shared" si="0"/>
        <v>0</v>
      </c>
      <c r="G95" s="95"/>
    </row>
    <row r="96" spans="1:255" s="93" customFormat="1">
      <c r="A96" s="67">
        <f>+$A$87+COUNT(A$88:A95)*0.01+0.01</f>
        <v>35.049999999999997</v>
      </c>
      <c r="B96" s="99" t="s">
        <v>295</v>
      </c>
      <c r="C96" s="124">
        <v>4</v>
      </c>
      <c r="D96" s="118" t="s">
        <v>15</v>
      </c>
      <c r="E96" s="505"/>
      <c r="F96" s="431">
        <f t="shared" si="0"/>
        <v>0</v>
      </c>
      <c r="G96" s="95"/>
    </row>
    <row r="97" spans="1:7" s="93" customFormat="1" ht="25.75">
      <c r="A97" s="67">
        <f>+$A$87+COUNT(A$88:A96)*0.01+0.01</f>
        <v>35.059999999999995</v>
      </c>
      <c r="B97" s="99" t="s">
        <v>296</v>
      </c>
      <c r="C97" s="124">
        <v>2</v>
      </c>
      <c r="D97" s="118" t="s">
        <v>15</v>
      </c>
      <c r="E97" s="505"/>
      <c r="F97" s="431">
        <f t="shared" si="0"/>
        <v>0</v>
      </c>
      <c r="G97" s="95"/>
    </row>
    <row r="98" spans="1:7" s="93" customFormat="1" ht="25.75">
      <c r="A98" s="67">
        <f>+$A$87+COUNT(A$88:A97)*0.01+0.01</f>
        <v>35.07</v>
      </c>
      <c r="B98" s="99" t="s">
        <v>493</v>
      </c>
      <c r="C98" s="124">
        <v>5</v>
      </c>
      <c r="D98" s="118" t="s">
        <v>15</v>
      </c>
      <c r="E98" s="505"/>
      <c r="F98" s="431">
        <f t="shared" si="0"/>
        <v>0</v>
      </c>
      <c r="G98" s="95"/>
    </row>
    <row r="99" spans="1:7" s="93" customFormat="1" ht="25.75">
      <c r="A99" s="67">
        <f>+$A$87+COUNT(A$88:A98)*0.01+0.01</f>
        <v>35.08</v>
      </c>
      <c r="B99" s="99" t="s">
        <v>297</v>
      </c>
      <c r="C99" s="124">
        <v>6</v>
      </c>
      <c r="D99" s="118" t="s">
        <v>15</v>
      </c>
      <c r="E99" s="505"/>
      <c r="F99" s="431">
        <f t="shared" si="0"/>
        <v>0</v>
      </c>
      <c r="G99" s="95"/>
    </row>
    <row r="100" spans="1:7" s="93" customFormat="1">
      <c r="A100" s="67">
        <f>+$A$87+COUNT(A$88:A99)*0.01+0.01</f>
        <v>35.089999999999996</v>
      </c>
      <c r="B100" s="99" t="s">
        <v>299</v>
      </c>
      <c r="C100" s="124">
        <v>1</v>
      </c>
      <c r="D100" s="118" t="s">
        <v>10</v>
      </c>
      <c r="E100" s="505"/>
      <c r="F100" s="431">
        <f t="shared" si="0"/>
        <v>0</v>
      </c>
      <c r="G100" s="95"/>
    </row>
    <row r="101" spans="1:7" s="93" customFormat="1">
      <c r="A101" s="67">
        <f>+$A$87+COUNT(A$88:A100)*0.01+0.01</f>
        <v>35.1</v>
      </c>
      <c r="B101" s="99" t="s">
        <v>302</v>
      </c>
      <c r="C101" s="124">
        <v>0.03</v>
      </c>
      <c r="D101" s="118"/>
      <c r="E101" s="505"/>
      <c r="F101" s="431">
        <f>SUM(F92:F100)*C101</f>
        <v>0</v>
      </c>
      <c r="G101" s="95"/>
    </row>
    <row r="102" spans="1:7" s="93" customFormat="1" ht="51.45">
      <c r="A102" s="67">
        <f>+$A$87+COUNT(A$88:A101)*0.01+0.01</f>
        <v>35.11</v>
      </c>
      <c r="B102" s="99" t="s">
        <v>841</v>
      </c>
      <c r="C102" s="124">
        <v>1</v>
      </c>
      <c r="D102" s="118" t="s">
        <v>10</v>
      </c>
      <c r="E102" s="505"/>
      <c r="F102" s="431">
        <f>C102*E102</f>
        <v>0</v>
      </c>
      <c r="G102" s="95"/>
    </row>
    <row r="103" spans="1:7" s="93" customFormat="1" ht="26.25" customHeight="1">
      <c r="A103" s="67">
        <f>+$A$87+COUNT(A$88:A102)*0.01+0.01</f>
        <v>35.119999999999997</v>
      </c>
      <c r="B103" s="99" t="s">
        <v>842</v>
      </c>
      <c r="C103" s="124">
        <v>1</v>
      </c>
      <c r="D103" s="118" t="s">
        <v>10</v>
      </c>
      <c r="E103" s="505"/>
      <c r="F103" s="431">
        <f>C103*E103</f>
        <v>0</v>
      </c>
      <c r="G103" s="95"/>
    </row>
    <row r="104" spans="1:7" s="93" customFormat="1">
      <c r="A104" s="67"/>
      <c r="B104" s="99"/>
      <c r="C104" s="124"/>
      <c r="D104" s="118"/>
      <c r="E104" s="367"/>
      <c r="F104" s="431"/>
      <c r="G104" s="95"/>
    </row>
    <row r="105" spans="1:7" s="93" customFormat="1" ht="25.75">
      <c r="A105" s="115"/>
      <c r="B105" s="114" t="s">
        <v>70</v>
      </c>
      <c r="C105" s="446"/>
      <c r="D105" s="113"/>
      <c r="E105" s="510"/>
      <c r="F105" s="124"/>
      <c r="G105" s="95"/>
    </row>
    <row r="106" spans="1:7" s="93" customFormat="1">
      <c r="A106" s="115"/>
      <c r="B106" s="116" t="s">
        <v>13</v>
      </c>
      <c r="C106" s="446"/>
      <c r="D106" s="113"/>
      <c r="E106" s="510"/>
      <c r="F106" s="124"/>
      <c r="G106" s="95"/>
    </row>
    <row r="107" spans="1:7" s="93" customFormat="1">
      <c r="A107" s="115"/>
      <c r="B107" s="120"/>
      <c r="C107" s="446"/>
      <c r="D107" s="113"/>
      <c r="E107" s="510"/>
      <c r="F107" s="124"/>
      <c r="G107" s="95"/>
    </row>
    <row r="108" spans="1:7" s="93" customFormat="1" ht="25.75">
      <c r="A108" s="67">
        <f>+$A$87+COUNT(A$88:A107)*0.01+0.01</f>
        <v>35.129999999999995</v>
      </c>
      <c r="B108" s="99" t="s">
        <v>166</v>
      </c>
      <c r="C108" s="124">
        <v>400</v>
      </c>
      <c r="D108" s="118" t="s">
        <v>12</v>
      </c>
      <c r="E108" s="505"/>
      <c r="F108" s="431">
        <f>C108*E108</f>
        <v>0</v>
      </c>
      <c r="G108" s="95"/>
    </row>
    <row r="109" spans="1:7" s="93" customFormat="1" ht="25.75">
      <c r="A109" s="67">
        <f>+$A$87+COUNT(A$88:A108)*0.01+0.01</f>
        <v>35.14</v>
      </c>
      <c r="B109" s="99" t="s">
        <v>169</v>
      </c>
      <c r="C109" s="124">
        <v>150</v>
      </c>
      <c r="D109" s="118" t="s">
        <v>12</v>
      </c>
      <c r="E109" s="505"/>
      <c r="F109" s="431">
        <f>C109*E109</f>
        <v>0</v>
      </c>
      <c r="G109" s="95"/>
    </row>
    <row r="110" spans="1:7" s="93" customFormat="1">
      <c r="A110" s="67">
        <f>+$A$87+COUNT(A$88:A109)*0.01+0.01</f>
        <v>35.15</v>
      </c>
      <c r="B110" s="121" t="s">
        <v>500</v>
      </c>
      <c r="C110" s="124">
        <v>25</v>
      </c>
      <c r="D110" s="118" t="s">
        <v>12</v>
      </c>
      <c r="E110" s="505"/>
      <c r="F110" s="431">
        <f>C110*E110</f>
        <v>0</v>
      </c>
      <c r="G110" s="95"/>
    </row>
    <row r="111" spans="1:7" s="93" customFormat="1">
      <c r="A111" s="67">
        <f>+$A$87+COUNT(A$88:A110)*0.01+0.01</f>
        <v>35.159999999999997</v>
      </c>
      <c r="B111" s="99" t="s">
        <v>71</v>
      </c>
      <c r="C111" s="124">
        <v>300</v>
      </c>
      <c r="D111" s="118" t="s">
        <v>12</v>
      </c>
      <c r="E111" s="505"/>
      <c r="F111" s="431">
        <f>C111*E111</f>
        <v>0</v>
      </c>
      <c r="G111" s="95"/>
    </row>
    <row r="112" spans="1:7" s="93" customFormat="1">
      <c r="A112" s="67"/>
      <c r="B112" s="99"/>
      <c r="C112" s="124"/>
      <c r="D112" s="118"/>
      <c r="E112" s="367"/>
      <c r="F112" s="431"/>
      <c r="G112" s="95"/>
    </row>
    <row r="113" spans="1:7" s="93" customFormat="1">
      <c r="A113" s="67"/>
      <c r="B113" s="99"/>
      <c r="C113" s="124"/>
      <c r="D113" s="118"/>
      <c r="E113" s="367"/>
      <c r="F113" s="431"/>
      <c r="G113" s="95"/>
    </row>
    <row r="114" spans="1:7" s="93" customFormat="1" ht="13.3" thickBot="1">
      <c r="A114" s="107"/>
      <c r="B114" s="108"/>
      <c r="C114" s="469"/>
      <c r="D114" s="122"/>
      <c r="E114" s="527"/>
      <c r="F114" s="455"/>
      <c r="G114" s="95"/>
    </row>
    <row r="115" spans="1:7" s="93" customFormat="1" ht="13.3" thickTop="1">
      <c r="A115" s="97"/>
      <c r="B115" s="114" t="s">
        <v>825</v>
      </c>
      <c r="C115" s="448"/>
      <c r="D115" s="113"/>
      <c r="E115" s="510"/>
      <c r="F115" s="461">
        <f>SUM(F91:F114)</f>
        <v>0</v>
      </c>
      <c r="G115" s="95"/>
    </row>
    <row r="116" spans="1:7" s="93" customFormat="1">
      <c r="A116" s="97"/>
      <c r="B116" s="117"/>
      <c r="C116" s="446"/>
      <c r="D116" s="113"/>
      <c r="E116" s="510"/>
      <c r="F116" s="124"/>
      <c r="G116" s="95"/>
    </row>
    <row r="117" spans="1:7" s="93" customFormat="1">
      <c r="A117" s="97"/>
      <c r="B117" s="117"/>
      <c r="C117" s="446"/>
      <c r="D117" s="113"/>
      <c r="E117" s="510"/>
      <c r="F117" s="124"/>
      <c r="G117" s="125"/>
    </row>
    <row r="118" spans="1:7" s="93" customFormat="1">
      <c r="A118" s="97"/>
      <c r="B118" s="117"/>
      <c r="C118" s="446"/>
      <c r="D118" s="113"/>
      <c r="E118" s="510"/>
      <c r="F118" s="124"/>
      <c r="G118" s="95"/>
    </row>
    <row r="119" spans="1:7" s="93" customFormat="1">
      <c r="A119" s="59">
        <v>36</v>
      </c>
      <c r="B119" s="59" t="s">
        <v>812</v>
      </c>
      <c r="C119" s="124"/>
      <c r="D119" s="123"/>
      <c r="E119" s="516"/>
      <c r="F119" s="124"/>
      <c r="G119" s="95"/>
    </row>
    <row r="120" spans="1:7" s="93" customFormat="1">
      <c r="A120" s="97"/>
      <c r="B120" s="126" t="s">
        <v>13</v>
      </c>
      <c r="C120" s="124"/>
      <c r="D120" s="127"/>
      <c r="E120" s="510"/>
      <c r="F120" s="124"/>
      <c r="G120" s="95"/>
    </row>
    <row r="121" spans="1:7" s="93" customFormat="1">
      <c r="A121" s="97"/>
      <c r="B121" s="126"/>
      <c r="C121" s="124"/>
      <c r="D121" s="127"/>
      <c r="E121" s="510"/>
      <c r="F121" s="124"/>
      <c r="G121" s="95"/>
    </row>
    <row r="122" spans="1:7" s="93" customFormat="1">
      <c r="A122" s="97"/>
      <c r="B122" s="126" t="s">
        <v>263</v>
      </c>
      <c r="C122" s="124"/>
      <c r="D122" s="127"/>
      <c r="E122" s="510"/>
      <c r="F122" s="124"/>
      <c r="G122" s="95"/>
    </row>
    <row r="123" spans="1:7" s="93" customFormat="1">
      <c r="A123" s="90">
        <f>+$A$119+COUNT(A$120:A122)*0.01+0.01</f>
        <v>36.01</v>
      </c>
      <c r="B123" s="91" t="s">
        <v>256</v>
      </c>
      <c r="C123" s="124">
        <v>1</v>
      </c>
      <c r="D123" s="127" t="s">
        <v>15</v>
      </c>
      <c r="E123" s="541"/>
      <c r="F123" s="124">
        <f>C123*E123</f>
        <v>0</v>
      </c>
      <c r="G123" s="95"/>
    </row>
    <row r="124" spans="1:7" s="93" customFormat="1" ht="90">
      <c r="A124" s="90">
        <f>+$A$119+COUNT(A$120:A123)*0.01+0.01</f>
        <v>36.019999999999996</v>
      </c>
      <c r="B124" s="91" t="s">
        <v>258</v>
      </c>
      <c r="C124" s="124">
        <v>1</v>
      </c>
      <c r="D124" s="127" t="s">
        <v>15</v>
      </c>
      <c r="E124" s="541"/>
      <c r="F124" s="124">
        <f>C124*E124</f>
        <v>0</v>
      </c>
      <c r="G124" s="95"/>
    </row>
    <row r="125" spans="1:7" s="93" customFormat="1" ht="115.75">
      <c r="A125" s="90">
        <f>+$A$119+COUNT(A$120:A124)*0.01+0.01</f>
        <v>36.03</v>
      </c>
      <c r="B125" s="91" t="s">
        <v>259</v>
      </c>
      <c r="C125" s="124">
        <v>4</v>
      </c>
      <c r="D125" s="127" t="s">
        <v>15</v>
      </c>
      <c r="E125" s="541"/>
      <c r="F125" s="124">
        <f>C125*E125</f>
        <v>0</v>
      </c>
      <c r="G125" s="95"/>
    </row>
    <row r="126" spans="1:7" s="93" customFormat="1">
      <c r="A126" s="90">
        <f>+$A$119+COUNT(A$120:A125)*0.01+0.01</f>
        <v>36.04</v>
      </c>
      <c r="B126" s="91" t="s">
        <v>260</v>
      </c>
      <c r="C126" s="124">
        <v>4</v>
      </c>
      <c r="D126" s="127" t="s">
        <v>15</v>
      </c>
      <c r="E126" s="541"/>
      <c r="F126" s="124">
        <f>C126*E126</f>
        <v>0</v>
      </c>
      <c r="G126" s="95"/>
    </row>
    <row r="127" spans="1:7" s="93" customFormat="1">
      <c r="A127" s="90">
        <f>+$A$119+COUNT(A$120:A126)*0.01+0.01</f>
        <v>36.049999999999997</v>
      </c>
      <c r="B127" s="91" t="s">
        <v>255</v>
      </c>
      <c r="C127" s="124">
        <v>0.05</v>
      </c>
      <c r="D127" s="127"/>
      <c r="E127" s="541"/>
      <c r="F127" s="124">
        <f>SUM(F123:F126)*C127</f>
        <v>0</v>
      </c>
      <c r="G127" s="95"/>
    </row>
    <row r="128" spans="1:7" s="93" customFormat="1">
      <c r="A128" s="97"/>
      <c r="B128" s="126"/>
      <c r="C128" s="124"/>
      <c r="D128" s="127"/>
      <c r="E128" s="510"/>
      <c r="F128" s="124"/>
      <c r="G128" s="95"/>
    </row>
    <row r="129" spans="1:255" s="93" customFormat="1">
      <c r="A129" s="97"/>
      <c r="B129" s="126" t="s">
        <v>264</v>
      </c>
      <c r="C129" s="124"/>
      <c r="D129" s="127"/>
      <c r="E129" s="510"/>
      <c r="F129" s="124"/>
      <c r="G129" s="95"/>
    </row>
    <row r="130" spans="1:255" s="93" customFormat="1">
      <c r="A130" s="90">
        <f>+$A$119+COUNT(A$120:A129)*0.01+0.01</f>
        <v>36.059999999999995</v>
      </c>
      <c r="B130" s="91" t="s">
        <v>265</v>
      </c>
      <c r="C130" s="124">
        <v>4</v>
      </c>
      <c r="D130" s="127" t="s">
        <v>10</v>
      </c>
      <c r="E130" s="541"/>
      <c r="F130" s="124">
        <f>C130*E130</f>
        <v>0</v>
      </c>
      <c r="G130" s="95"/>
    </row>
    <row r="131" spans="1:255" s="93" customFormat="1">
      <c r="A131" s="90">
        <f>+$A$119+COUNT(A$120:A130)*0.01+0.01</f>
        <v>36.07</v>
      </c>
      <c r="B131" s="91" t="s">
        <v>266</v>
      </c>
      <c r="C131" s="124">
        <v>4</v>
      </c>
      <c r="D131" s="127" t="s">
        <v>10</v>
      </c>
      <c r="E131" s="541"/>
      <c r="F131" s="124">
        <f>C131*E131</f>
        <v>0</v>
      </c>
      <c r="G131" s="95"/>
    </row>
    <row r="132" spans="1:255" s="93" customFormat="1" ht="25.75">
      <c r="A132" s="90">
        <f>+$A$119+COUNT(A$120:A131)*0.01+0.01</f>
        <v>36.08</v>
      </c>
      <c r="B132" s="91" t="s">
        <v>267</v>
      </c>
      <c r="C132" s="124">
        <v>4</v>
      </c>
      <c r="D132" s="127" t="s">
        <v>10</v>
      </c>
      <c r="E132" s="541"/>
      <c r="F132" s="124">
        <f>C132*E132</f>
        <v>0</v>
      </c>
      <c r="G132" s="95"/>
    </row>
    <row r="133" spans="1:255" s="93" customFormat="1" ht="25.75">
      <c r="A133" s="90">
        <f>+$A$119+COUNT(A$120:A132)*0.01+0.01</f>
        <v>36.089999999999996</v>
      </c>
      <c r="B133" s="91" t="s">
        <v>268</v>
      </c>
      <c r="C133" s="124">
        <v>1</v>
      </c>
      <c r="D133" s="127" t="s">
        <v>10</v>
      </c>
      <c r="E133" s="541"/>
      <c r="F133" s="124">
        <f>C133*E133</f>
        <v>0</v>
      </c>
      <c r="G133" s="95"/>
    </row>
    <row r="134" spans="1:255" s="93" customFormat="1">
      <c r="A134" s="90">
        <f>+$A$119+COUNT(A$120:A133)*0.01+0.01</f>
        <v>36.1</v>
      </c>
      <c r="B134" s="91" t="s">
        <v>269</v>
      </c>
      <c r="C134" s="124">
        <v>1</v>
      </c>
      <c r="D134" s="127" t="s">
        <v>10</v>
      </c>
      <c r="E134" s="541"/>
      <c r="F134" s="124">
        <f>C134*E134</f>
        <v>0</v>
      </c>
      <c r="G134" s="95"/>
    </row>
    <row r="135" spans="1:255" s="93" customFormat="1">
      <c r="A135" s="97"/>
      <c r="B135" s="126"/>
      <c r="C135" s="124"/>
      <c r="D135" s="127"/>
      <c r="E135" s="510"/>
      <c r="F135" s="124"/>
      <c r="G135" s="95"/>
    </row>
    <row r="136" spans="1:255" s="93" customFormat="1">
      <c r="A136" s="97"/>
      <c r="B136" s="126"/>
      <c r="C136" s="124"/>
      <c r="D136" s="127"/>
      <c r="E136" s="510"/>
      <c r="F136" s="124"/>
      <c r="G136" s="95"/>
    </row>
    <row r="137" spans="1:255" s="93" customFormat="1">
      <c r="A137" s="97"/>
      <c r="B137" s="126"/>
      <c r="C137" s="124"/>
      <c r="D137" s="127"/>
      <c r="E137" s="510"/>
      <c r="F137" s="124"/>
      <c r="G137" s="95"/>
      <c r="IT137" s="96"/>
      <c r="IU137" s="96"/>
    </row>
    <row r="138" spans="1:255" s="93" customFormat="1">
      <c r="A138" s="97"/>
      <c r="B138" s="126" t="s">
        <v>270</v>
      </c>
      <c r="C138" s="124"/>
      <c r="D138" s="127"/>
      <c r="E138" s="510"/>
      <c r="F138" s="124"/>
      <c r="G138" s="95"/>
      <c r="IT138" s="96"/>
      <c r="IU138" s="96"/>
    </row>
    <row r="139" spans="1:255" s="93" customFormat="1">
      <c r="A139" s="67"/>
      <c r="B139" s="114" t="s">
        <v>186</v>
      </c>
      <c r="C139" s="308"/>
      <c r="D139" s="113"/>
      <c r="E139" s="510"/>
      <c r="F139" s="431"/>
      <c r="G139" s="95"/>
      <c r="IT139" s="96"/>
      <c r="IU139" s="96"/>
    </row>
    <row r="140" spans="1:255" s="93" customFormat="1">
      <c r="A140" s="67"/>
      <c r="B140" s="128" t="s">
        <v>13</v>
      </c>
      <c r="C140" s="308"/>
      <c r="D140" s="113"/>
      <c r="E140" s="510"/>
      <c r="F140" s="431"/>
      <c r="G140" s="95"/>
      <c r="IT140" s="96"/>
      <c r="IU140" s="96"/>
    </row>
    <row r="141" spans="1:255" s="93" customFormat="1">
      <c r="A141" s="67"/>
      <c r="B141" s="128"/>
      <c r="C141" s="308"/>
      <c r="D141" s="113"/>
      <c r="E141" s="510"/>
      <c r="F141" s="431"/>
      <c r="G141" s="95"/>
      <c r="IT141" s="96"/>
      <c r="IU141" s="96"/>
    </row>
    <row r="142" spans="1:255" s="93" customFormat="1">
      <c r="A142" s="90">
        <f>+$A$119+COUNT(A$120:A141)*0.01+0.01</f>
        <v>36.11</v>
      </c>
      <c r="B142" s="91" t="s">
        <v>170</v>
      </c>
      <c r="C142" s="308">
        <v>30</v>
      </c>
      <c r="D142" s="113" t="s">
        <v>12</v>
      </c>
      <c r="E142" s="541"/>
      <c r="F142" s="431">
        <f t="shared" ref="F142:F147" si="1">C142*E142</f>
        <v>0</v>
      </c>
      <c r="G142" s="95"/>
      <c r="IT142" s="96"/>
      <c r="IU142" s="96"/>
    </row>
    <row r="143" spans="1:255" s="93" customFormat="1">
      <c r="A143" s="90">
        <f>+$A$119+COUNT(A$120:A142)*0.01+0.01</f>
        <v>36.119999999999997</v>
      </c>
      <c r="B143" s="91" t="s">
        <v>171</v>
      </c>
      <c r="C143" s="308">
        <v>240</v>
      </c>
      <c r="D143" s="113" t="s">
        <v>12</v>
      </c>
      <c r="E143" s="505"/>
      <c r="F143" s="431">
        <f t="shared" si="1"/>
        <v>0</v>
      </c>
      <c r="G143" s="95"/>
      <c r="IT143" s="96"/>
      <c r="IU143" s="96"/>
    </row>
    <row r="144" spans="1:255" s="93" customFormat="1">
      <c r="A144" s="90">
        <f>+$A$119+COUNT(A$120:A143)*0.01+0.01</f>
        <v>36.129999999999995</v>
      </c>
      <c r="B144" s="91" t="s">
        <v>635</v>
      </c>
      <c r="C144" s="308">
        <v>15</v>
      </c>
      <c r="D144" s="113" t="s">
        <v>33</v>
      </c>
      <c r="E144" s="505"/>
      <c r="F144" s="431">
        <f t="shared" si="1"/>
        <v>0</v>
      </c>
      <c r="G144" s="131"/>
      <c r="H144" s="132"/>
      <c r="I144" s="132"/>
      <c r="J144" s="132"/>
      <c r="K144" s="133"/>
      <c r="L144" s="133"/>
      <c r="M144" s="133"/>
      <c r="N144" s="133"/>
      <c r="O144" s="133"/>
      <c r="P144" s="133"/>
      <c r="Q144" s="133"/>
      <c r="R144" s="133"/>
      <c r="S144" s="133"/>
      <c r="T144" s="133"/>
      <c r="U144" s="133"/>
      <c r="V144" s="133"/>
      <c r="W144" s="133"/>
      <c r="X144" s="133"/>
      <c r="Y144" s="133"/>
      <c r="Z144" s="133"/>
      <c r="AA144" s="133"/>
      <c r="AB144" s="133"/>
      <c r="AC144" s="133"/>
      <c r="AD144" s="133"/>
      <c r="AE144" s="133"/>
      <c r="AF144" s="133"/>
      <c r="AG144" s="133"/>
      <c r="AH144" s="133"/>
      <c r="AI144" s="133"/>
      <c r="AJ144" s="133"/>
      <c r="AK144" s="133"/>
      <c r="AL144" s="133"/>
      <c r="AM144" s="133"/>
      <c r="AN144" s="133"/>
      <c r="AO144" s="133"/>
      <c r="AP144" s="133"/>
      <c r="AQ144" s="133"/>
      <c r="AR144" s="133"/>
      <c r="AS144" s="133"/>
      <c r="AT144" s="133"/>
      <c r="AU144" s="133"/>
      <c r="AV144" s="133"/>
      <c r="AW144" s="133"/>
      <c r="AX144" s="133"/>
      <c r="AY144" s="133"/>
      <c r="AZ144" s="133"/>
      <c r="BA144" s="133"/>
      <c r="BB144" s="133"/>
      <c r="BC144" s="133"/>
      <c r="BD144" s="133"/>
      <c r="BE144" s="133"/>
      <c r="BF144" s="133"/>
      <c r="BG144" s="133"/>
      <c r="BH144" s="133"/>
      <c r="BI144" s="133"/>
      <c r="BJ144" s="133"/>
      <c r="BK144" s="133"/>
      <c r="BL144" s="133"/>
      <c r="BM144" s="133"/>
      <c r="BN144" s="133"/>
      <c r="BO144" s="133"/>
      <c r="BP144" s="133"/>
      <c r="BQ144" s="133"/>
      <c r="BR144" s="133"/>
      <c r="BS144" s="133"/>
      <c r="BT144" s="133"/>
      <c r="BU144" s="133"/>
      <c r="BV144" s="133"/>
      <c r="BW144" s="133"/>
      <c r="BX144" s="133"/>
      <c r="BY144" s="133"/>
      <c r="BZ144" s="133"/>
      <c r="CA144" s="133"/>
      <c r="CB144" s="133"/>
      <c r="CC144" s="133"/>
      <c r="CD144" s="133"/>
      <c r="CE144" s="133"/>
      <c r="CF144" s="133"/>
      <c r="CG144" s="133"/>
      <c r="CH144" s="133"/>
      <c r="CI144" s="133"/>
      <c r="CJ144" s="133"/>
      <c r="CK144" s="133"/>
      <c r="CL144" s="133"/>
      <c r="CM144" s="133"/>
      <c r="CN144" s="133"/>
      <c r="CO144" s="133"/>
      <c r="CP144" s="133"/>
      <c r="CQ144" s="133"/>
      <c r="CR144" s="133"/>
      <c r="CS144" s="133"/>
      <c r="CT144" s="133"/>
      <c r="CU144" s="133"/>
      <c r="CV144" s="133"/>
      <c r="CW144" s="133"/>
      <c r="CX144" s="133"/>
      <c r="CY144" s="133"/>
      <c r="CZ144" s="133"/>
      <c r="DA144" s="133"/>
      <c r="DB144" s="133"/>
      <c r="DC144" s="133"/>
      <c r="DD144" s="133"/>
      <c r="DE144" s="133"/>
      <c r="DF144" s="133"/>
      <c r="DG144" s="133"/>
      <c r="DH144" s="133"/>
      <c r="DI144" s="133"/>
      <c r="DJ144" s="133"/>
      <c r="DK144" s="133"/>
      <c r="DL144" s="133"/>
      <c r="DM144" s="133"/>
      <c r="DN144" s="133"/>
      <c r="DO144" s="133"/>
      <c r="DP144" s="133"/>
      <c r="DQ144" s="133"/>
      <c r="DR144" s="133"/>
      <c r="DS144" s="133"/>
      <c r="DT144" s="133"/>
      <c r="DU144" s="133"/>
      <c r="DV144" s="133"/>
      <c r="DW144" s="133"/>
      <c r="DX144" s="133"/>
      <c r="DY144" s="133"/>
      <c r="DZ144" s="133"/>
      <c r="EA144" s="133"/>
      <c r="EB144" s="133"/>
      <c r="EC144" s="133"/>
      <c r="ED144" s="133"/>
      <c r="EE144" s="133"/>
      <c r="EF144" s="133"/>
      <c r="EG144" s="133"/>
      <c r="EH144" s="133"/>
      <c r="EI144" s="133"/>
      <c r="EJ144" s="133"/>
      <c r="EK144" s="133"/>
      <c r="EL144" s="133"/>
      <c r="EM144" s="133"/>
      <c r="EN144" s="133"/>
      <c r="EO144" s="133"/>
      <c r="EP144" s="133"/>
      <c r="EQ144" s="133"/>
      <c r="ER144" s="133"/>
      <c r="ES144" s="133"/>
      <c r="ET144" s="133"/>
      <c r="EU144" s="133"/>
      <c r="EV144" s="133"/>
      <c r="EW144" s="133"/>
      <c r="EX144" s="133"/>
      <c r="EY144" s="133"/>
      <c r="EZ144" s="133"/>
      <c r="FA144" s="133"/>
      <c r="FB144" s="133"/>
      <c r="FC144" s="133"/>
      <c r="FD144" s="133"/>
      <c r="FE144" s="133"/>
      <c r="FF144" s="133"/>
      <c r="FG144" s="133"/>
      <c r="FH144" s="133"/>
      <c r="FI144" s="133"/>
      <c r="FJ144" s="133"/>
      <c r="FK144" s="133"/>
      <c r="FL144" s="133"/>
      <c r="FM144" s="133"/>
      <c r="FN144" s="133"/>
      <c r="FO144" s="133"/>
      <c r="FP144" s="133"/>
      <c r="FQ144" s="133"/>
      <c r="FR144" s="133"/>
      <c r="FS144" s="133"/>
      <c r="FT144" s="133"/>
      <c r="FU144" s="133"/>
      <c r="FV144" s="133"/>
      <c r="FW144" s="133"/>
      <c r="FX144" s="133"/>
      <c r="FY144" s="133"/>
      <c r="FZ144" s="133"/>
      <c r="GA144" s="133"/>
      <c r="GB144" s="133"/>
      <c r="GC144" s="133"/>
      <c r="GD144" s="133"/>
      <c r="GE144" s="133"/>
      <c r="GF144" s="133"/>
      <c r="GG144" s="133"/>
      <c r="GH144" s="133"/>
      <c r="GI144" s="133"/>
      <c r="GJ144" s="133"/>
      <c r="GK144" s="133"/>
      <c r="GL144" s="133"/>
      <c r="GM144" s="133"/>
      <c r="GN144" s="133"/>
      <c r="GO144" s="133"/>
      <c r="GP144" s="133"/>
      <c r="GQ144" s="133"/>
      <c r="GR144" s="133"/>
      <c r="GS144" s="133"/>
      <c r="GT144" s="133"/>
      <c r="GU144" s="133"/>
      <c r="GV144" s="133"/>
      <c r="GW144" s="133"/>
      <c r="GX144" s="133"/>
      <c r="GY144" s="133"/>
      <c r="GZ144" s="133"/>
      <c r="HA144" s="133"/>
      <c r="HB144" s="133"/>
      <c r="HC144" s="133"/>
      <c r="HD144" s="133"/>
      <c r="HE144" s="133"/>
      <c r="HF144" s="133"/>
      <c r="HG144" s="133"/>
      <c r="HH144" s="133"/>
      <c r="HI144" s="133"/>
      <c r="HJ144" s="133"/>
      <c r="HK144" s="133"/>
      <c r="HL144" s="133"/>
      <c r="HM144" s="133"/>
      <c r="HN144" s="133"/>
      <c r="HO144" s="133"/>
      <c r="HP144" s="133"/>
      <c r="HQ144" s="133"/>
      <c r="HR144" s="133"/>
      <c r="HS144" s="133"/>
      <c r="HT144" s="133"/>
      <c r="HU144" s="133"/>
      <c r="HV144" s="133"/>
      <c r="HW144" s="133"/>
      <c r="HX144" s="133"/>
      <c r="HY144" s="133"/>
      <c r="HZ144" s="133"/>
      <c r="IA144" s="133"/>
      <c r="IB144" s="133"/>
      <c r="IC144" s="133"/>
      <c r="ID144" s="133"/>
      <c r="IE144" s="133"/>
      <c r="IF144" s="133"/>
      <c r="IG144" s="133"/>
      <c r="IH144" s="133"/>
      <c r="II144" s="133"/>
      <c r="IJ144" s="133"/>
      <c r="IK144" s="133"/>
      <c r="IL144" s="133"/>
      <c r="IM144" s="133"/>
      <c r="IN144" s="133"/>
      <c r="IO144" s="133"/>
      <c r="IP144" s="133"/>
      <c r="IQ144" s="133"/>
      <c r="IR144" s="133"/>
      <c r="IS144" s="133"/>
      <c r="IT144" s="133"/>
      <c r="IU144" s="133"/>
    </row>
    <row r="145" spans="1:253" s="93" customFormat="1">
      <c r="A145" s="90">
        <f>+$A$119+COUNT(A$120:A144)*0.01+0.01</f>
        <v>36.14</v>
      </c>
      <c r="B145" s="91" t="s">
        <v>636</v>
      </c>
      <c r="C145" s="308">
        <v>8</v>
      </c>
      <c r="D145" s="113" t="s">
        <v>33</v>
      </c>
      <c r="E145" s="541"/>
      <c r="F145" s="431">
        <f t="shared" si="1"/>
        <v>0</v>
      </c>
      <c r="G145" s="95"/>
      <c r="IR145" s="96"/>
      <c r="IS145" s="96"/>
    </row>
    <row r="146" spans="1:253" s="93" customFormat="1" ht="25.75">
      <c r="A146" s="90">
        <f>+$A$119+COUNT(A$120:A145)*0.01+0.01</f>
        <v>36.15</v>
      </c>
      <c r="B146" s="129" t="s">
        <v>65</v>
      </c>
      <c r="C146" s="470">
        <v>100</v>
      </c>
      <c r="D146" s="130" t="s">
        <v>12</v>
      </c>
      <c r="E146" s="541"/>
      <c r="F146" s="431">
        <f t="shared" si="1"/>
        <v>0</v>
      </c>
      <c r="G146" s="95"/>
      <c r="H146" s="135"/>
    </row>
    <row r="147" spans="1:253" s="93" customFormat="1">
      <c r="A147" s="90">
        <f>+$A$119+COUNT(A$120:A146)*0.01+0.01</f>
        <v>36.159999999999997</v>
      </c>
      <c r="B147" s="93" t="s">
        <v>271</v>
      </c>
      <c r="C147" s="470">
        <v>1</v>
      </c>
      <c r="D147" s="113" t="s">
        <v>10</v>
      </c>
      <c r="E147" s="556"/>
      <c r="F147" s="431">
        <f t="shared" si="1"/>
        <v>0</v>
      </c>
      <c r="G147" s="95"/>
      <c r="H147" s="135"/>
    </row>
    <row r="148" spans="1:253" s="93" customFormat="1" ht="13.3" thickBot="1">
      <c r="A148" s="107"/>
      <c r="B148" s="108"/>
      <c r="C148" s="471"/>
      <c r="D148" s="122"/>
      <c r="E148" s="527"/>
      <c r="F148" s="455"/>
      <c r="G148" s="95"/>
      <c r="H148" s="135"/>
    </row>
    <row r="149" spans="1:253" s="93" customFormat="1" ht="13.3" thickTop="1">
      <c r="A149" s="97"/>
      <c r="B149" s="114" t="s">
        <v>34</v>
      </c>
      <c r="C149" s="472"/>
      <c r="D149" s="136"/>
      <c r="E149" s="528"/>
      <c r="F149" s="461">
        <f>SUM(F123:F148)</f>
        <v>0</v>
      </c>
      <c r="G149" s="95"/>
      <c r="H149" s="135"/>
    </row>
    <row r="150" spans="1:253" s="93" customFormat="1">
      <c r="A150" s="97"/>
      <c r="B150" s="99"/>
      <c r="C150" s="473"/>
      <c r="D150" s="136"/>
      <c r="E150" s="528"/>
      <c r="F150" s="431"/>
      <c r="G150" s="95"/>
      <c r="H150" s="135"/>
    </row>
    <row r="151" spans="1:253" s="93" customFormat="1">
      <c r="A151" s="97"/>
      <c r="B151" s="99"/>
      <c r="C151" s="473"/>
      <c r="D151" s="136"/>
      <c r="E151" s="528"/>
      <c r="F151" s="431"/>
      <c r="G151" s="95"/>
      <c r="H151" s="135"/>
    </row>
    <row r="152" spans="1:253" s="93" customFormat="1">
      <c r="A152" s="97"/>
      <c r="B152" s="99"/>
      <c r="C152" s="473"/>
      <c r="D152" s="136"/>
      <c r="E152" s="528"/>
      <c r="F152" s="431"/>
      <c r="G152" s="95"/>
      <c r="H152" s="135"/>
    </row>
    <row r="153" spans="1:253" s="93" customFormat="1">
      <c r="A153" s="97"/>
      <c r="B153" s="99"/>
      <c r="C153" s="473"/>
      <c r="D153" s="136"/>
      <c r="E153" s="528"/>
      <c r="F153" s="431"/>
      <c r="G153" s="95"/>
      <c r="H153" s="135"/>
    </row>
    <row r="154" spans="1:253" s="93" customFormat="1">
      <c r="A154" s="59">
        <v>37</v>
      </c>
      <c r="B154" s="59" t="s">
        <v>813</v>
      </c>
      <c r="C154" s="124"/>
      <c r="D154" s="123"/>
      <c r="E154" s="516"/>
      <c r="F154" s="124"/>
      <c r="G154" s="95"/>
      <c r="H154" s="135"/>
    </row>
    <row r="155" spans="1:253" s="93" customFormat="1">
      <c r="A155" s="97"/>
      <c r="B155" s="126" t="s">
        <v>13</v>
      </c>
      <c r="C155" s="124"/>
      <c r="D155" s="127"/>
      <c r="E155" s="510"/>
      <c r="F155" s="124"/>
      <c r="G155" s="95"/>
      <c r="H155" s="135"/>
    </row>
    <row r="156" spans="1:253" s="93" customFormat="1">
      <c r="A156" s="97"/>
      <c r="B156" s="99"/>
      <c r="C156" s="473"/>
      <c r="D156" s="136"/>
      <c r="E156" s="528"/>
      <c r="F156" s="431"/>
      <c r="G156" s="95"/>
      <c r="H156" s="135"/>
    </row>
    <row r="157" spans="1:253" s="93" customFormat="1">
      <c r="A157" s="97"/>
      <c r="B157" s="99"/>
      <c r="C157" s="473"/>
      <c r="D157" s="136"/>
      <c r="E157" s="528"/>
      <c r="F157" s="431"/>
      <c r="G157" s="95"/>
      <c r="H157" s="135"/>
    </row>
    <row r="158" spans="1:253" s="93" customFormat="1">
      <c r="A158" s="97"/>
      <c r="B158" s="126" t="s">
        <v>263</v>
      </c>
      <c r="C158" s="124"/>
      <c r="D158" s="127"/>
      <c r="E158" s="510"/>
      <c r="F158" s="124"/>
      <c r="G158" s="95"/>
      <c r="H158" s="135"/>
    </row>
    <row r="159" spans="1:253" s="93" customFormat="1" ht="25.75">
      <c r="A159" s="90">
        <f>+$A$154+COUNT(A$155:A158)*0.01+0.01</f>
        <v>37.01</v>
      </c>
      <c r="B159" s="99" t="s">
        <v>287</v>
      </c>
      <c r="C159" s="446" t="s">
        <v>449</v>
      </c>
      <c r="D159" s="113" t="s">
        <v>15</v>
      </c>
      <c r="E159" s="541"/>
      <c r="F159" s="431">
        <f>C159*E159</f>
        <v>0</v>
      </c>
      <c r="G159" s="95"/>
      <c r="H159" s="135"/>
    </row>
    <row r="160" spans="1:253" s="93" customFormat="1">
      <c r="A160" s="90">
        <f>+$A$154+COUNT(A$155:A159)*0.01+0.01</f>
        <v>37.019999999999996</v>
      </c>
      <c r="B160" s="99" t="s">
        <v>284</v>
      </c>
      <c r="C160" s="446" t="s">
        <v>374</v>
      </c>
      <c r="D160" s="113" t="s">
        <v>15</v>
      </c>
      <c r="E160" s="541"/>
      <c r="F160" s="431">
        <f>C160*E160</f>
        <v>0</v>
      </c>
      <c r="G160" s="95"/>
      <c r="H160" s="135"/>
    </row>
    <row r="161" spans="1:8" s="93" customFormat="1" ht="25.75">
      <c r="A161" s="90">
        <f>+$A$154+COUNT(A$155:A160)*0.01+0.01</f>
        <v>37.03</v>
      </c>
      <c r="B161" s="99" t="s">
        <v>283</v>
      </c>
      <c r="C161" s="446" t="s">
        <v>450</v>
      </c>
      <c r="D161" s="113" t="s">
        <v>15</v>
      </c>
      <c r="E161" s="541"/>
      <c r="F161" s="431">
        <f>C161*E161</f>
        <v>0</v>
      </c>
      <c r="G161" s="95"/>
      <c r="H161" s="135"/>
    </row>
    <row r="162" spans="1:8" s="93" customFormat="1">
      <c r="A162" s="90">
        <f>+$A$154+COUNT(A$155:A161)*0.01+0.01</f>
        <v>37.04</v>
      </c>
      <c r="B162" s="99" t="s">
        <v>255</v>
      </c>
      <c r="C162" s="124">
        <v>0.05</v>
      </c>
      <c r="D162" s="127"/>
      <c r="E162" s="124"/>
      <c r="F162" s="124">
        <f>SUM(F159:F161)*C162</f>
        <v>0</v>
      </c>
      <c r="G162" s="95"/>
      <c r="H162" s="135"/>
    </row>
    <row r="163" spans="1:8" s="93" customFormat="1">
      <c r="A163" s="97"/>
      <c r="B163" s="99"/>
      <c r="C163" s="473"/>
      <c r="D163" s="136"/>
      <c r="E163" s="528"/>
      <c r="F163" s="431"/>
      <c r="G163" s="95"/>
      <c r="H163" s="135"/>
    </row>
    <row r="164" spans="1:8" s="93" customFormat="1">
      <c r="A164" s="97"/>
      <c r="B164" s="99"/>
      <c r="C164" s="473"/>
      <c r="D164" s="136"/>
      <c r="E164" s="528"/>
      <c r="F164" s="431"/>
      <c r="G164" s="95"/>
      <c r="H164" s="135"/>
    </row>
    <row r="165" spans="1:8" s="93" customFormat="1">
      <c r="A165" s="97"/>
      <c r="B165" s="126" t="s">
        <v>264</v>
      </c>
      <c r="C165" s="124"/>
      <c r="D165" s="127"/>
      <c r="E165" s="510"/>
      <c r="F165" s="124"/>
      <c r="G165" s="95"/>
      <c r="H165" s="135"/>
    </row>
    <row r="166" spans="1:8" s="93" customFormat="1" ht="102.9">
      <c r="A166" s="90">
        <f>+$A$154+COUNT(A$155:A165)*0.01+0.01</f>
        <v>37.049999999999997</v>
      </c>
      <c r="B166" s="91" t="s">
        <v>275</v>
      </c>
      <c r="C166" s="124">
        <v>1</v>
      </c>
      <c r="D166" s="127" t="s">
        <v>10</v>
      </c>
      <c r="E166" s="541"/>
      <c r="F166" s="431">
        <f>C166*E166</f>
        <v>0</v>
      </c>
      <c r="G166" s="95"/>
      <c r="H166" s="135"/>
    </row>
    <row r="167" spans="1:8" s="93" customFormat="1">
      <c r="A167" s="97"/>
      <c r="B167" s="99"/>
      <c r="C167" s="473"/>
      <c r="D167" s="136"/>
      <c r="E167" s="528"/>
      <c r="F167" s="431"/>
      <c r="G167" s="95"/>
      <c r="H167" s="135"/>
    </row>
    <row r="168" spans="1:8" s="93" customFormat="1">
      <c r="A168" s="97"/>
      <c r="B168" s="99"/>
      <c r="C168" s="473"/>
      <c r="D168" s="136"/>
      <c r="E168" s="528"/>
      <c r="F168" s="431"/>
      <c r="G168" s="95"/>
      <c r="H168" s="135"/>
    </row>
    <row r="169" spans="1:8" s="93" customFormat="1">
      <c r="A169" s="97"/>
      <c r="B169" s="126" t="s">
        <v>270</v>
      </c>
      <c r="C169" s="124"/>
      <c r="D169" s="127"/>
      <c r="E169" s="510"/>
      <c r="F169" s="124"/>
      <c r="G169" s="95"/>
      <c r="H169" s="135"/>
    </row>
    <row r="170" spans="1:8" s="93" customFormat="1">
      <c r="A170" s="67"/>
      <c r="B170" s="114" t="s">
        <v>186</v>
      </c>
      <c r="C170" s="308"/>
      <c r="D170" s="113"/>
      <c r="E170" s="510"/>
      <c r="F170" s="431"/>
      <c r="G170" s="95"/>
      <c r="H170" s="135"/>
    </row>
    <row r="171" spans="1:8" s="93" customFormat="1">
      <c r="A171" s="67"/>
      <c r="B171" s="128" t="s">
        <v>13</v>
      </c>
      <c r="C171" s="308"/>
      <c r="D171" s="113"/>
      <c r="E171" s="510"/>
      <c r="F171" s="431"/>
      <c r="G171" s="95"/>
      <c r="H171" s="135"/>
    </row>
    <row r="172" spans="1:8" s="93" customFormat="1">
      <c r="A172" s="67"/>
      <c r="B172" s="128"/>
      <c r="C172" s="308"/>
      <c r="D172" s="113"/>
      <c r="E172" s="510"/>
      <c r="F172" s="431"/>
      <c r="G172" s="95"/>
      <c r="H172" s="135"/>
    </row>
    <row r="173" spans="1:8" s="93" customFormat="1">
      <c r="A173" s="90">
        <f>+$A$154+COUNT(A$155:A172)*0.01+0.01</f>
        <v>37.059999999999995</v>
      </c>
      <c r="B173" s="91" t="s">
        <v>170</v>
      </c>
      <c r="C173" s="308">
        <v>30</v>
      </c>
      <c r="D173" s="113" t="s">
        <v>12</v>
      </c>
      <c r="E173" s="541"/>
      <c r="F173" s="431">
        <f t="shared" ref="F173:F178" si="2">C173*E173</f>
        <v>0</v>
      </c>
      <c r="G173" s="95"/>
      <c r="H173" s="135"/>
    </row>
    <row r="174" spans="1:8" s="93" customFormat="1" ht="25.75">
      <c r="A174" s="90">
        <f>+$A$154+COUNT(A$155:A173)*0.01+0.01</f>
        <v>37.07</v>
      </c>
      <c r="B174" s="91" t="s">
        <v>314</v>
      </c>
      <c r="C174" s="308">
        <v>980</v>
      </c>
      <c r="D174" s="113" t="s">
        <v>12</v>
      </c>
      <c r="E174" s="505"/>
      <c r="F174" s="431">
        <f t="shared" si="2"/>
        <v>0</v>
      </c>
      <c r="G174" s="95"/>
      <c r="H174" s="135"/>
    </row>
    <row r="175" spans="1:8" s="93" customFormat="1" ht="25.75">
      <c r="A175" s="90">
        <f>+$A$154+COUNT(A$155:A174)*0.01+0.01</f>
        <v>37.08</v>
      </c>
      <c r="B175" s="91" t="s">
        <v>315</v>
      </c>
      <c r="C175" s="308">
        <v>40</v>
      </c>
      <c r="D175" s="113" t="s">
        <v>12</v>
      </c>
      <c r="E175" s="505"/>
      <c r="F175" s="431">
        <f t="shared" si="2"/>
        <v>0</v>
      </c>
      <c r="G175" s="95"/>
      <c r="H175" s="135"/>
    </row>
    <row r="176" spans="1:8" s="93" customFormat="1" ht="25.75">
      <c r="A176" s="90">
        <f>+$A$154+COUNT(A$155:A175)*0.01+0.01</f>
        <v>37.089999999999996</v>
      </c>
      <c r="B176" s="129" t="s">
        <v>65</v>
      </c>
      <c r="C176" s="470">
        <v>600</v>
      </c>
      <c r="D176" s="130" t="s">
        <v>12</v>
      </c>
      <c r="E176" s="541"/>
      <c r="F176" s="431">
        <f t="shared" si="2"/>
        <v>0</v>
      </c>
      <c r="G176" s="95"/>
      <c r="H176" s="135"/>
    </row>
    <row r="177" spans="1:249" s="93" customFormat="1" ht="38.6">
      <c r="A177" s="90">
        <f>+$A$154+COUNT(A$155:A176)*0.01+0.01</f>
        <v>37.1</v>
      </c>
      <c r="B177" s="129" t="s">
        <v>291</v>
      </c>
      <c r="C177" s="470">
        <v>1</v>
      </c>
      <c r="D177" s="113" t="s">
        <v>10</v>
      </c>
      <c r="E177" s="556"/>
      <c r="F177" s="431">
        <f t="shared" si="2"/>
        <v>0</v>
      </c>
      <c r="G177" s="95"/>
      <c r="H177" s="135"/>
    </row>
    <row r="178" spans="1:249" s="93" customFormat="1">
      <c r="A178" s="90">
        <f>+$A$154+COUNT(A$155:A177)*0.01+0.01</f>
        <v>37.11</v>
      </c>
      <c r="B178" s="91" t="s">
        <v>292</v>
      </c>
      <c r="C178" s="308">
        <v>1</v>
      </c>
      <c r="D178" s="112" t="s">
        <v>10</v>
      </c>
      <c r="E178" s="556"/>
      <c r="F178" s="431">
        <f t="shared" si="2"/>
        <v>0</v>
      </c>
      <c r="G178" s="95"/>
      <c r="H178" s="135"/>
    </row>
    <row r="179" spans="1:249" s="93" customFormat="1">
      <c r="A179" s="97"/>
      <c r="B179" s="99"/>
      <c r="C179" s="473"/>
      <c r="D179" s="136"/>
      <c r="E179" s="528"/>
      <c r="F179" s="431"/>
      <c r="G179" s="95"/>
      <c r="H179" s="135"/>
    </row>
    <row r="180" spans="1:249" s="93" customFormat="1" ht="13.3" thickBot="1">
      <c r="A180" s="137"/>
      <c r="B180" s="138"/>
      <c r="C180" s="474"/>
      <c r="D180" s="139"/>
      <c r="E180" s="529"/>
      <c r="F180" s="455"/>
      <c r="G180" s="95"/>
      <c r="H180" s="135"/>
    </row>
    <row r="181" spans="1:249" s="93" customFormat="1" ht="13.3" thickTop="1">
      <c r="A181" s="97"/>
      <c r="B181" s="114" t="s">
        <v>272</v>
      </c>
      <c r="C181" s="472"/>
      <c r="D181" s="136"/>
      <c r="E181" s="528"/>
      <c r="F181" s="461">
        <f>SUM(F158:F180)</f>
        <v>0</v>
      </c>
      <c r="G181" s="95"/>
      <c r="H181" s="135"/>
    </row>
    <row r="182" spans="1:249">
      <c r="A182" s="97"/>
      <c r="B182" s="99"/>
      <c r="C182" s="473"/>
      <c r="D182" s="136"/>
      <c r="E182" s="528"/>
      <c r="F182" s="431"/>
    </row>
    <row r="183" spans="1:249" s="93" customFormat="1">
      <c r="A183" s="97"/>
      <c r="B183" s="99"/>
      <c r="C183" s="473"/>
      <c r="D183" s="136"/>
      <c r="E183" s="528"/>
      <c r="F183" s="431"/>
      <c r="G183" s="141"/>
      <c r="IN183" s="96"/>
      <c r="IO183" s="96"/>
    </row>
    <row r="184" spans="1:249" s="93" customFormat="1">
      <c r="A184" s="165"/>
      <c r="B184" s="166"/>
      <c r="C184" s="482"/>
      <c r="D184" s="96"/>
      <c r="E184" s="535"/>
      <c r="F184" s="479"/>
      <c r="G184" s="141"/>
      <c r="IN184" s="96"/>
      <c r="IO184" s="96"/>
    </row>
    <row r="185" spans="1:249" s="93" customFormat="1">
      <c r="A185" s="140">
        <v>38</v>
      </c>
      <c r="B185" s="59" t="s">
        <v>814</v>
      </c>
      <c r="C185" s="476"/>
      <c r="E185" s="530"/>
      <c r="F185" s="324"/>
      <c r="G185" s="141"/>
      <c r="IN185" s="96"/>
      <c r="IO185" s="96"/>
    </row>
    <row r="186" spans="1:249" s="93" customFormat="1">
      <c r="A186" s="140"/>
      <c r="B186" s="114" t="s">
        <v>13</v>
      </c>
      <c r="C186" s="476"/>
      <c r="E186" s="530"/>
      <c r="F186" s="324"/>
      <c r="G186" s="141"/>
      <c r="IN186" s="96"/>
      <c r="IO186" s="96"/>
    </row>
    <row r="187" spans="1:249" s="93" customFormat="1">
      <c r="A187" s="140"/>
      <c r="B187" s="114"/>
      <c r="C187" s="476"/>
      <c r="E187" s="530"/>
      <c r="F187" s="324"/>
      <c r="G187" s="94"/>
      <c r="IN187" s="96"/>
      <c r="IO187" s="96"/>
    </row>
    <row r="188" spans="1:249" s="93" customFormat="1">
      <c r="A188" s="140"/>
      <c r="B188" s="114"/>
      <c r="C188" s="476"/>
      <c r="E188" s="530"/>
      <c r="F188" s="324"/>
      <c r="G188" s="145"/>
      <c r="IN188" s="96"/>
      <c r="IO188" s="96"/>
    </row>
    <row r="189" spans="1:249" s="93" customFormat="1">
      <c r="A189" s="142" t="s">
        <v>23</v>
      </c>
      <c r="B189" s="142" t="s">
        <v>188</v>
      </c>
      <c r="C189" s="477"/>
      <c r="E189" s="522"/>
      <c r="F189" s="308"/>
      <c r="G189" s="145"/>
      <c r="IN189" s="96"/>
      <c r="IO189" s="96"/>
    </row>
    <row r="190" spans="1:249" s="93" customFormat="1">
      <c r="A190" s="90"/>
      <c r="B190" s="143"/>
      <c r="C190" s="76"/>
      <c r="D190" s="144"/>
      <c r="E190" s="408"/>
      <c r="F190" s="490"/>
      <c r="G190" s="145"/>
      <c r="IN190" s="96"/>
      <c r="IO190" s="96"/>
    </row>
    <row r="191" spans="1:249" s="93" customFormat="1">
      <c r="A191" s="90">
        <f>+$A$185+COUNT(A$189:A190)*0.01+0.01</f>
        <v>38.01</v>
      </c>
      <c r="B191" s="143" t="s">
        <v>196</v>
      </c>
      <c r="C191" s="76"/>
      <c r="D191" s="144"/>
      <c r="E191" s="408"/>
      <c r="F191" s="490"/>
      <c r="G191" s="145"/>
      <c r="IN191" s="96"/>
      <c r="IO191" s="96"/>
    </row>
    <row r="192" spans="1:249" s="93" customFormat="1">
      <c r="A192" s="146" t="s">
        <v>14</v>
      </c>
      <c r="B192" s="143" t="s">
        <v>197</v>
      </c>
      <c r="C192" s="76">
        <v>10</v>
      </c>
      <c r="D192" s="144" t="s">
        <v>15</v>
      </c>
      <c r="E192" s="507"/>
      <c r="F192" s="490">
        <f>C192*E192</f>
        <v>0</v>
      </c>
      <c r="G192" s="145"/>
      <c r="IN192" s="96"/>
      <c r="IO192" s="96"/>
    </row>
    <row r="193" spans="1:249" s="93" customFormat="1">
      <c r="A193" s="146" t="s">
        <v>14</v>
      </c>
      <c r="B193" s="143" t="s">
        <v>198</v>
      </c>
      <c r="C193" s="76">
        <v>15</v>
      </c>
      <c r="D193" s="144" t="s">
        <v>15</v>
      </c>
      <c r="E193" s="507"/>
      <c r="F193" s="490">
        <f>C193*E193</f>
        <v>0</v>
      </c>
      <c r="G193" s="145"/>
      <c r="IN193" s="96"/>
      <c r="IO193" s="96"/>
    </row>
    <row r="194" spans="1:249" s="93" customFormat="1">
      <c r="A194" s="146" t="s">
        <v>14</v>
      </c>
      <c r="B194" s="143" t="s">
        <v>199</v>
      </c>
      <c r="C194" s="76">
        <v>11</v>
      </c>
      <c r="D194" s="144" t="s">
        <v>15</v>
      </c>
      <c r="E194" s="507"/>
      <c r="F194" s="490">
        <f>C194*E194</f>
        <v>0</v>
      </c>
      <c r="G194" s="145"/>
      <c r="IN194" s="96"/>
      <c r="IO194" s="96"/>
    </row>
    <row r="195" spans="1:249" s="93" customFormat="1">
      <c r="A195" s="146"/>
      <c r="B195" s="143"/>
      <c r="C195" s="76"/>
      <c r="D195" s="144"/>
      <c r="E195" s="408"/>
      <c r="F195" s="490"/>
      <c r="G195" s="145"/>
      <c r="IN195" s="96"/>
      <c r="IO195" s="96"/>
    </row>
    <row r="196" spans="1:249" s="93" customFormat="1">
      <c r="A196" s="90">
        <f>+$A$185+COUNT(A$189:A195)*0.01+0.01</f>
        <v>38.019999999999996</v>
      </c>
      <c r="B196" s="143" t="s">
        <v>211</v>
      </c>
      <c r="C196" s="76"/>
      <c r="D196" s="144"/>
      <c r="E196" s="408"/>
      <c r="F196" s="490"/>
      <c r="G196" s="145"/>
      <c r="IN196" s="96"/>
      <c r="IO196" s="96"/>
    </row>
    <row r="197" spans="1:249" s="93" customFormat="1" ht="25.75">
      <c r="A197" s="146" t="s">
        <v>14</v>
      </c>
      <c r="B197" s="147" t="s">
        <v>209</v>
      </c>
      <c r="C197" s="76">
        <v>800</v>
      </c>
      <c r="D197" s="144" t="s">
        <v>12</v>
      </c>
      <c r="E197" s="507"/>
      <c r="F197" s="490">
        <f t="shared" ref="F197:F206" si="3">C197*E197</f>
        <v>0</v>
      </c>
      <c r="G197" s="145"/>
      <c r="IN197" s="96"/>
      <c r="IO197" s="96"/>
    </row>
    <row r="198" spans="1:249" s="93" customFormat="1" ht="25.75">
      <c r="A198" s="146" t="s">
        <v>14</v>
      </c>
      <c r="B198" s="147" t="s">
        <v>210</v>
      </c>
      <c r="C198" s="76">
        <v>200</v>
      </c>
      <c r="D198" s="144" t="s">
        <v>12</v>
      </c>
      <c r="E198" s="507"/>
      <c r="F198" s="490">
        <f t="shared" si="3"/>
        <v>0</v>
      </c>
      <c r="G198" s="145"/>
      <c r="IN198" s="96"/>
      <c r="IO198" s="96"/>
    </row>
    <row r="199" spans="1:249" s="93" customFormat="1">
      <c r="A199" s="146" t="s">
        <v>14</v>
      </c>
      <c r="B199" s="143" t="s">
        <v>200</v>
      </c>
      <c r="C199" s="76">
        <v>1</v>
      </c>
      <c r="D199" s="144" t="s">
        <v>10</v>
      </c>
      <c r="E199" s="507"/>
      <c r="F199" s="490">
        <f t="shared" si="3"/>
        <v>0</v>
      </c>
      <c r="G199" s="145"/>
      <c r="IN199" s="96"/>
      <c r="IO199" s="96"/>
    </row>
    <row r="200" spans="1:249" s="93" customFormat="1">
      <c r="A200" s="146" t="s">
        <v>14</v>
      </c>
      <c r="B200" s="143" t="s">
        <v>201</v>
      </c>
      <c r="C200" s="76">
        <v>11</v>
      </c>
      <c r="D200" s="144" t="s">
        <v>15</v>
      </c>
      <c r="E200" s="507"/>
      <c r="F200" s="490">
        <f t="shared" si="3"/>
        <v>0</v>
      </c>
      <c r="G200" s="145"/>
      <c r="IN200" s="96"/>
      <c r="IO200" s="96"/>
    </row>
    <row r="201" spans="1:249" s="93" customFormat="1">
      <c r="A201" s="146" t="s">
        <v>14</v>
      </c>
      <c r="B201" s="143" t="s">
        <v>202</v>
      </c>
      <c r="C201" s="76">
        <v>15</v>
      </c>
      <c r="D201" s="144" t="s">
        <v>15</v>
      </c>
      <c r="E201" s="507"/>
      <c r="F201" s="490">
        <f t="shared" si="3"/>
        <v>0</v>
      </c>
      <c r="G201" s="145"/>
      <c r="IN201" s="96"/>
      <c r="IO201" s="96"/>
    </row>
    <row r="202" spans="1:249" s="93" customFormat="1">
      <c r="A202" s="146" t="s">
        <v>14</v>
      </c>
      <c r="B202" s="143" t="s">
        <v>203</v>
      </c>
      <c r="C202" s="76">
        <v>10</v>
      </c>
      <c r="D202" s="144" t="s">
        <v>15</v>
      </c>
      <c r="E202" s="507"/>
      <c r="F202" s="490">
        <f t="shared" si="3"/>
        <v>0</v>
      </c>
      <c r="G202" s="145"/>
      <c r="IN202" s="96"/>
      <c r="IO202" s="96"/>
    </row>
    <row r="203" spans="1:249" s="93" customFormat="1">
      <c r="A203" s="146" t="s">
        <v>14</v>
      </c>
      <c r="B203" s="143" t="s">
        <v>204</v>
      </c>
      <c r="C203" s="76">
        <v>11</v>
      </c>
      <c r="D203" s="144" t="s">
        <v>15</v>
      </c>
      <c r="E203" s="507"/>
      <c r="F203" s="490">
        <f t="shared" si="3"/>
        <v>0</v>
      </c>
      <c r="G203" s="145"/>
      <c r="IN203" s="96"/>
      <c r="IO203" s="96"/>
    </row>
    <row r="204" spans="1:249" s="93" customFormat="1">
      <c r="A204" s="146" t="s">
        <v>14</v>
      </c>
      <c r="B204" s="143" t="s">
        <v>205</v>
      </c>
      <c r="C204" s="76">
        <v>1</v>
      </c>
      <c r="D204" s="144" t="s">
        <v>10</v>
      </c>
      <c r="E204" s="507"/>
      <c r="F204" s="490">
        <f t="shared" si="3"/>
        <v>0</v>
      </c>
      <c r="G204" s="145"/>
      <c r="IN204" s="96"/>
      <c r="IO204" s="96"/>
    </row>
    <row r="205" spans="1:249" s="93" customFormat="1">
      <c r="A205" s="146" t="s">
        <v>14</v>
      </c>
      <c r="B205" s="143" t="s">
        <v>206</v>
      </c>
      <c r="C205" s="76">
        <v>1</v>
      </c>
      <c r="D205" s="144" t="s">
        <v>10</v>
      </c>
      <c r="E205" s="507"/>
      <c r="F205" s="490">
        <f t="shared" si="3"/>
        <v>0</v>
      </c>
      <c r="G205" s="145"/>
      <c r="IN205" s="96"/>
      <c r="IO205" s="96"/>
    </row>
    <row r="206" spans="1:249" s="93" customFormat="1">
      <c r="A206" s="146" t="s">
        <v>14</v>
      </c>
      <c r="B206" s="143" t="s">
        <v>207</v>
      </c>
      <c r="C206" s="76">
        <v>1</v>
      </c>
      <c r="D206" s="144" t="s">
        <v>10</v>
      </c>
      <c r="E206" s="507"/>
      <c r="F206" s="490">
        <f t="shared" si="3"/>
        <v>0</v>
      </c>
      <c r="G206" s="145"/>
      <c r="IN206" s="96"/>
      <c r="IO206" s="96"/>
    </row>
    <row r="207" spans="1:249" s="37" customFormat="1">
      <c r="A207" s="146"/>
      <c r="B207" s="143"/>
      <c r="C207" s="76"/>
      <c r="D207" s="144"/>
      <c r="E207" s="408"/>
      <c r="F207" s="490"/>
    </row>
    <row r="208" spans="1:249" s="37" customFormat="1" ht="25.75">
      <c r="A208" s="90">
        <f>+$A$185+COUNT(A$189:A206)*0.01+0.01</f>
        <v>38.03</v>
      </c>
      <c r="B208" s="143" t="s">
        <v>208</v>
      </c>
      <c r="C208" s="76">
        <v>1</v>
      </c>
      <c r="D208" s="144" t="s">
        <v>10</v>
      </c>
      <c r="E208" s="507"/>
      <c r="F208" s="490">
        <f>C208*E208</f>
        <v>0</v>
      </c>
    </row>
    <row r="209" spans="1:249" s="37" customFormat="1">
      <c r="A209" s="148"/>
      <c r="B209" s="149"/>
      <c r="C209" s="151"/>
      <c r="D209" s="150"/>
      <c r="E209" s="531"/>
      <c r="F209" s="493"/>
    </row>
    <row r="210" spans="1:249" s="37" customFormat="1">
      <c r="A210" s="152"/>
      <c r="B210" s="153" t="s">
        <v>212</v>
      </c>
      <c r="C210" s="155"/>
      <c r="D210" s="154"/>
      <c r="E210" s="532"/>
      <c r="F210" s="492">
        <f>SUM(F191:F209)</f>
        <v>0</v>
      </c>
    </row>
    <row r="211" spans="1:249" s="37" customFormat="1">
      <c r="A211" s="90"/>
      <c r="B211" s="143"/>
      <c r="C211" s="76"/>
      <c r="D211" s="144"/>
      <c r="E211" s="408"/>
      <c r="F211" s="490"/>
    </row>
    <row r="212" spans="1:249" s="93" customFormat="1">
      <c r="A212" s="90"/>
      <c r="B212" s="143"/>
      <c r="C212" s="76"/>
      <c r="D212" s="144"/>
      <c r="E212" s="408"/>
      <c r="F212" s="490"/>
      <c r="G212" s="94"/>
      <c r="IN212" s="96"/>
      <c r="IO212" s="96"/>
    </row>
    <row r="213" spans="1:249" s="93" customFormat="1">
      <c r="A213" s="144"/>
      <c r="B213" s="143"/>
      <c r="C213" s="76"/>
      <c r="D213" s="144"/>
      <c r="E213" s="408"/>
      <c r="F213" s="490"/>
      <c r="G213" s="94"/>
      <c r="IN213" s="96"/>
      <c r="IO213" s="96"/>
    </row>
    <row r="214" spans="1:249" s="93" customFormat="1">
      <c r="A214" s="142" t="s">
        <v>22</v>
      </c>
      <c r="B214" s="142" t="s">
        <v>213</v>
      </c>
      <c r="C214" s="76"/>
      <c r="D214" s="144"/>
      <c r="E214" s="408"/>
      <c r="F214" s="490"/>
      <c r="G214" s="94"/>
      <c r="IN214" s="96"/>
      <c r="IO214" s="96"/>
    </row>
    <row r="215" spans="1:249" s="93" customFormat="1" ht="25.75">
      <c r="A215" s="90">
        <f>+$A$185+COUNT(A$189:A213)*0.01+0.01</f>
        <v>38.04</v>
      </c>
      <c r="B215" s="121" t="s">
        <v>214</v>
      </c>
      <c r="C215" s="76">
        <v>1</v>
      </c>
      <c r="D215" s="144" t="s">
        <v>15</v>
      </c>
      <c r="E215" s="507"/>
      <c r="F215" s="490">
        <f>C215*E215</f>
        <v>0</v>
      </c>
      <c r="G215" s="94"/>
      <c r="IN215" s="96"/>
      <c r="IO215" s="96"/>
    </row>
    <row r="216" spans="1:249" s="93" customFormat="1" ht="25.75">
      <c r="A216" s="90">
        <f>+$A$185+COUNT(A$189:A214)*0.01+0.01</f>
        <v>38.04</v>
      </c>
      <c r="B216" s="121" t="s">
        <v>215</v>
      </c>
      <c r="C216" s="76">
        <v>1</v>
      </c>
      <c r="D216" s="144" t="s">
        <v>10</v>
      </c>
      <c r="E216" s="507"/>
      <c r="F216" s="490">
        <f>C216*E216</f>
        <v>0</v>
      </c>
      <c r="G216" s="94"/>
      <c r="IN216" s="96"/>
      <c r="IO216" s="96"/>
    </row>
    <row r="217" spans="1:249" s="93" customFormat="1" ht="25.75">
      <c r="A217" s="90">
        <f>+$A$185+COUNT(A$189:A215)*0.01+0.01</f>
        <v>38.049999999999997</v>
      </c>
      <c r="B217" s="121" t="s">
        <v>230</v>
      </c>
      <c r="C217" s="76">
        <v>1</v>
      </c>
      <c r="D217" s="144" t="s">
        <v>15</v>
      </c>
      <c r="E217" s="507"/>
      <c r="F217" s="490">
        <f>C217*E217</f>
        <v>0</v>
      </c>
      <c r="G217" s="94"/>
      <c r="IN217" s="96"/>
      <c r="IO217" s="96"/>
    </row>
    <row r="218" spans="1:249" s="93" customFormat="1">
      <c r="A218" s="90">
        <f>+$A$185+COUNT(A$189:A216)*0.01+0.01</f>
        <v>38.059999999999995</v>
      </c>
      <c r="B218" s="121" t="s">
        <v>211</v>
      </c>
      <c r="C218" s="76"/>
      <c r="D218" s="144"/>
      <c r="E218" s="408"/>
      <c r="F218" s="490"/>
      <c r="G218" s="94"/>
      <c r="IN218" s="96"/>
      <c r="IO218" s="96"/>
    </row>
    <row r="219" spans="1:249" s="93" customFormat="1">
      <c r="A219" s="156" t="s">
        <v>14</v>
      </c>
      <c r="B219" s="121" t="s">
        <v>231</v>
      </c>
      <c r="C219" s="76">
        <v>7</v>
      </c>
      <c r="D219" s="144" t="s">
        <v>12</v>
      </c>
      <c r="E219" s="507"/>
      <c r="F219" s="490">
        <f t="shared" ref="F219:F237" si="4">C219*E219</f>
        <v>0</v>
      </c>
      <c r="G219" s="94"/>
      <c r="IN219" s="96"/>
      <c r="IO219" s="96"/>
    </row>
    <row r="220" spans="1:249" s="93" customFormat="1">
      <c r="A220" s="156" t="s">
        <v>14</v>
      </c>
      <c r="B220" s="121" t="s">
        <v>232</v>
      </c>
      <c r="C220" s="76">
        <v>15</v>
      </c>
      <c r="D220" s="144" t="s">
        <v>12</v>
      </c>
      <c r="E220" s="507"/>
      <c r="F220" s="490">
        <f t="shared" si="4"/>
        <v>0</v>
      </c>
      <c r="G220" s="94"/>
      <c r="IN220" s="96"/>
      <c r="IO220" s="96"/>
    </row>
    <row r="221" spans="1:249" s="93" customFormat="1">
      <c r="A221" s="156" t="s">
        <v>14</v>
      </c>
      <c r="B221" s="121" t="s">
        <v>233</v>
      </c>
      <c r="C221" s="76">
        <v>15</v>
      </c>
      <c r="D221" s="144" t="s">
        <v>12</v>
      </c>
      <c r="E221" s="507"/>
      <c r="F221" s="490">
        <f t="shared" si="4"/>
        <v>0</v>
      </c>
      <c r="G221" s="94"/>
      <c r="IN221" s="96"/>
      <c r="IO221" s="96"/>
    </row>
    <row r="222" spans="1:249" s="93" customFormat="1">
      <c r="A222" s="156" t="s">
        <v>14</v>
      </c>
      <c r="B222" s="121" t="s">
        <v>216</v>
      </c>
      <c r="C222" s="76">
        <v>1</v>
      </c>
      <c r="D222" s="144" t="s">
        <v>15</v>
      </c>
      <c r="E222" s="507"/>
      <c r="F222" s="490">
        <f t="shared" si="4"/>
        <v>0</v>
      </c>
      <c r="G222" s="94"/>
      <c r="IN222" s="96"/>
      <c r="IO222" s="96"/>
    </row>
    <row r="223" spans="1:249" s="93" customFormat="1">
      <c r="A223" s="156" t="s">
        <v>14</v>
      </c>
      <c r="B223" s="121" t="s">
        <v>217</v>
      </c>
      <c r="C223" s="76">
        <v>1</v>
      </c>
      <c r="D223" s="144" t="s">
        <v>15</v>
      </c>
      <c r="E223" s="507"/>
      <c r="F223" s="490">
        <f t="shared" si="4"/>
        <v>0</v>
      </c>
      <c r="G223" s="94"/>
      <c r="IN223" s="96"/>
      <c r="IO223" s="96"/>
    </row>
    <row r="224" spans="1:249" s="93" customFormat="1">
      <c r="A224" s="156" t="s">
        <v>14</v>
      </c>
      <c r="B224" s="121" t="s">
        <v>218</v>
      </c>
      <c r="C224" s="76">
        <v>25</v>
      </c>
      <c r="D224" s="144" t="s">
        <v>12</v>
      </c>
      <c r="E224" s="507"/>
      <c r="F224" s="490">
        <f t="shared" si="4"/>
        <v>0</v>
      </c>
      <c r="G224" s="94"/>
      <c r="IN224" s="96"/>
      <c r="IO224" s="96"/>
    </row>
    <row r="225" spans="1:249" s="93" customFormat="1">
      <c r="A225" s="156" t="s">
        <v>14</v>
      </c>
      <c r="B225" s="121" t="s">
        <v>219</v>
      </c>
      <c r="C225" s="76">
        <v>1</v>
      </c>
      <c r="D225" s="144" t="s">
        <v>10</v>
      </c>
      <c r="E225" s="507"/>
      <c r="F225" s="490">
        <f t="shared" si="4"/>
        <v>0</v>
      </c>
      <c r="G225" s="94"/>
      <c r="IN225" s="96"/>
      <c r="IO225" s="96"/>
    </row>
    <row r="226" spans="1:249" s="93" customFormat="1" ht="25.75">
      <c r="A226" s="156" t="s">
        <v>14</v>
      </c>
      <c r="B226" s="121" t="s">
        <v>351</v>
      </c>
      <c r="C226" s="76">
        <v>1</v>
      </c>
      <c r="D226" s="144" t="s">
        <v>10</v>
      </c>
      <c r="E226" s="507"/>
      <c r="F226" s="490">
        <f t="shared" si="4"/>
        <v>0</v>
      </c>
      <c r="G226" s="94"/>
      <c r="IN226" s="96"/>
      <c r="IO226" s="96"/>
    </row>
    <row r="227" spans="1:249" s="93" customFormat="1">
      <c r="A227" s="156" t="s">
        <v>14</v>
      </c>
      <c r="B227" s="121" t="s">
        <v>220</v>
      </c>
      <c r="C227" s="76">
        <v>7</v>
      </c>
      <c r="D227" s="144" t="s">
        <v>12</v>
      </c>
      <c r="E227" s="507"/>
      <c r="F227" s="490">
        <f t="shared" si="4"/>
        <v>0</v>
      </c>
      <c r="G227" s="94"/>
      <c r="IN227" s="96"/>
      <c r="IO227" s="96"/>
    </row>
    <row r="228" spans="1:249" s="93" customFormat="1">
      <c r="A228" s="156" t="s">
        <v>14</v>
      </c>
      <c r="B228" s="121" t="s">
        <v>221</v>
      </c>
      <c r="C228" s="76">
        <v>10</v>
      </c>
      <c r="D228" s="144" t="s">
        <v>12</v>
      </c>
      <c r="E228" s="507"/>
      <c r="F228" s="490">
        <f t="shared" si="4"/>
        <v>0</v>
      </c>
      <c r="G228" s="94"/>
      <c r="IN228" s="96"/>
      <c r="IO228" s="96"/>
    </row>
    <row r="229" spans="1:249" s="93" customFormat="1" ht="25.75">
      <c r="A229" s="156" t="s">
        <v>14</v>
      </c>
      <c r="B229" s="121" t="s">
        <v>663</v>
      </c>
      <c r="C229" s="76">
        <v>1</v>
      </c>
      <c r="D229" s="144" t="s">
        <v>15</v>
      </c>
      <c r="E229" s="507"/>
      <c r="F229" s="490">
        <f t="shared" si="4"/>
        <v>0</v>
      </c>
      <c r="G229" s="94"/>
      <c r="IN229" s="96"/>
      <c r="IO229" s="96"/>
    </row>
    <row r="230" spans="1:249" s="93" customFormat="1">
      <c r="A230" s="156" t="s">
        <v>14</v>
      </c>
      <c r="B230" s="121" t="s">
        <v>222</v>
      </c>
      <c r="C230" s="76">
        <v>1</v>
      </c>
      <c r="D230" s="144" t="s">
        <v>10</v>
      </c>
      <c r="E230" s="507"/>
      <c r="F230" s="490">
        <f t="shared" si="4"/>
        <v>0</v>
      </c>
      <c r="G230" s="94"/>
      <c r="IN230" s="96"/>
      <c r="IO230" s="96"/>
    </row>
    <row r="231" spans="1:249" s="93" customFormat="1">
      <c r="A231" s="156" t="s">
        <v>21</v>
      </c>
      <c r="B231" s="121" t="s">
        <v>223</v>
      </c>
      <c r="C231" s="76">
        <v>1</v>
      </c>
      <c r="D231" s="144" t="s">
        <v>10</v>
      </c>
      <c r="E231" s="507"/>
      <c r="F231" s="490">
        <f t="shared" si="4"/>
        <v>0</v>
      </c>
      <c r="G231" s="94"/>
      <c r="IN231" s="96"/>
      <c r="IO231" s="96"/>
    </row>
    <row r="232" spans="1:249" s="93" customFormat="1">
      <c r="A232" s="156" t="s">
        <v>14</v>
      </c>
      <c r="B232" s="121" t="s">
        <v>224</v>
      </c>
      <c r="C232" s="76">
        <v>1</v>
      </c>
      <c r="D232" s="144" t="s">
        <v>10</v>
      </c>
      <c r="E232" s="507"/>
      <c r="F232" s="490">
        <f t="shared" si="4"/>
        <v>0</v>
      </c>
      <c r="G232" s="94"/>
      <c r="IN232" s="96"/>
      <c r="IO232" s="96"/>
    </row>
    <row r="233" spans="1:249" s="93" customFormat="1">
      <c r="A233" s="156" t="s">
        <v>14</v>
      </c>
      <c r="B233" s="121" t="s">
        <v>225</v>
      </c>
      <c r="C233" s="76">
        <v>9</v>
      </c>
      <c r="D233" s="144" t="s">
        <v>15</v>
      </c>
      <c r="E233" s="507"/>
      <c r="F233" s="490">
        <f t="shared" si="4"/>
        <v>0</v>
      </c>
      <c r="G233" s="94"/>
      <c r="IN233" s="96"/>
      <c r="IO233" s="96"/>
    </row>
    <row r="234" spans="1:249" s="93" customFormat="1">
      <c r="A234" s="156" t="s">
        <v>14</v>
      </c>
      <c r="B234" s="121" t="s">
        <v>226</v>
      </c>
      <c r="C234" s="76">
        <v>2</v>
      </c>
      <c r="D234" s="144" t="s">
        <v>15</v>
      </c>
      <c r="E234" s="507"/>
      <c r="F234" s="490">
        <f t="shared" si="4"/>
        <v>0</v>
      </c>
      <c r="G234" s="94"/>
      <c r="IN234" s="96"/>
      <c r="IO234" s="96"/>
    </row>
    <row r="235" spans="1:249" s="93" customFormat="1">
      <c r="A235" s="156" t="s">
        <v>14</v>
      </c>
      <c r="B235" s="121" t="s">
        <v>227</v>
      </c>
      <c r="C235" s="76">
        <v>1</v>
      </c>
      <c r="D235" s="144" t="s">
        <v>15</v>
      </c>
      <c r="E235" s="507"/>
      <c r="F235" s="490">
        <f t="shared" si="4"/>
        <v>0</v>
      </c>
      <c r="G235" s="94"/>
      <c r="IN235" s="96"/>
      <c r="IO235" s="96"/>
    </row>
    <row r="236" spans="1:249" s="37" customFormat="1">
      <c r="A236" s="156" t="s">
        <v>14</v>
      </c>
      <c r="B236" s="121" t="s">
        <v>228</v>
      </c>
      <c r="C236" s="76">
        <v>1</v>
      </c>
      <c r="D236" s="144" t="s">
        <v>15</v>
      </c>
      <c r="E236" s="507"/>
      <c r="F236" s="490">
        <f t="shared" si="4"/>
        <v>0</v>
      </c>
    </row>
    <row r="237" spans="1:249" s="37" customFormat="1">
      <c r="A237" s="156" t="s">
        <v>14</v>
      </c>
      <c r="B237" s="121" t="s">
        <v>229</v>
      </c>
      <c r="C237" s="76">
        <v>1</v>
      </c>
      <c r="D237" s="144" t="s">
        <v>10</v>
      </c>
      <c r="E237" s="507"/>
      <c r="F237" s="490">
        <f t="shared" si="4"/>
        <v>0</v>
      </c>
    </row>
    <row r="238" spans="1:249" s="37" customFormat="1">
      <c r="A238" s="146"/>
      <c r="B238" s="143"/>
      <c r="C238" s="76"/>
      <c r="D238" s="144"/>
      <c r="E238" s="408"/>
      <c r="F238" s="490"/>
    </row>
    <row r="239" spans="1:249" s="37" customFormat="1">
      <c r="A239" s="157"/>
      <c r="B239" s="158" t="s">
        <v>661</v>
      </c>
      <c r="C239" s="497"/>
      <c r="D239" s="157"/>
      <c r="E239" s="537"/>
      <c r="F239" s="159">
        <f>SUM(F215:F238)</f>
        <v>0</v>
      </c>
    </row>
    <row r="240" spans="1:249" s="93" customFormat="1">
      <c r="A240" s="160"/>
      <c r="B240" s="161"/>
      <c r="C240" s="155"/>
      <c r="D240" s="160"/>
      <c r="E240" s="538"/>
      <c r="F240" s="162"/>
      <c r="G240" s="37"/>
      <c r="H240" s="37"/>
      <c r="I240" s="37"/>
      <c r="J240" s="37"/>
      <c r="K240" s="37"/>
      <c r="L240" s="37"/>
      <c r="M240" s="37"/>
      <c r="IN240" s="96"/>
      <c r="IO240" s="96"/>
    </row>
    <row r="241" spans="1:13">
      <c r="A241" s="90">
        <f>+$A$185+COUNT(A$189:A239)*0.01+0.01</f>
        <v>38.08</v>
      </c>
      <c r="B241" s="161" t="s">
        <v>743</v>
      </c>
      <c r="C241" s="76">
        <v>10</v>
      </c>
      <c r="D241" s="144" t="s">
        <v>10</v>
      </c>
      <c r="E241" s="162"/>
      <c r="F241" s="162">
        <f>F239*C241</f>
        <v>0</v>
      </c>
      <c r="G241" s="94"/>
      <c r="H241" s="93"/>
      <c r="I241" s="93"/>
      <c r="J241" s="93"/>
      <c r="K241" s="93"/>
      <c r="L241" s="93"/>
      <c r="M241" s="93"/>
    </row>
    <row r="242" spans="1:13">
      <c r="A242" s="144"/>
      <c r="B242" s="143"/>
      <c r="C242" s="76"/>
      <c r="D242" s="144"/>
      <c r="E242" s="408"/>
      <c r="F242" s="490"/>
      <c r="G242" s="94"/>
      <c r="H242" s="93"/>
      <c r="I242" s="93"/>
      <c r="J242" s="93"/>
      <c r="K242" s="93"/>
      <c r="L242" s="93"/>
      <c r="M242" s="93"/>
    </row>
    <row r="243" spans="1:13" ht="13.3" thickBot="1">
      <c r="A243" s="163"/>
      <c r="B243" s="108"/>
      <c r="C243" s="478"/>
      <c r="D243" s="164"/>
      <c r="E243" s="533"/>
      <c r="F243" s="489"/>
    </row>
    <row r="244" spans="1:13" ht="13.3" thickTop="1">
      <c r="A244" s="111"/>
      <c r="B244" s="114" t="s">
        <v>662</v>
      </c>
      <c r="C244" s="476"/>
      <c r="D244" s="93"/>
      <c r="E244" s="522"/>
      <c r="F244" s="492">
        <f>SUM(F210,F241)</f>
        <v>0</v>
      </c>
    </row>
  </sheetData>
  <sheetProtection algorithmName="SHA-512" hashValue="+aZTgkgmjI8Jcgnk1mEum/qqeIVLlbt4T05x5cNFhuz4wnzDYboSIW7zPHLDjlBdxwKmXw6b3LEPrKrJ/80scQ==" saltValue="T9K73eA3AaLxssoUIJB9Jw==" spinCount="100000" sheet="1" scenarios="1" selectLockedCells="1"/>
  <pageMargins left="0.78740157480314965" right="0.59055118110236227" top="1.0629921259842521" bottom="0.98425196850393704" header="0.31496062992125984" footer="0.39370078740157483"/>
  <pageSetup paperSize="9" scale="99" firstPageNumber="0" orientation="portrait" horizontalDpi="300" verticalDpi="300" r:id="rId1"/>
  <headerFooter alignWithMargins="0">
    <oddHeader>&amp;L&amp;G</oddHeader>
    <oddFooter>&amp;L&amp;8Dokument: &amp;F&amp;C&amp;"Calibri,Regular"&amp;9Stran: &amp;P/&amp;N</oddFooter>
  </headerFooter>
  <rowBreaks count="6" manualBreakCount="6">
    <brk id="70" max="16383" man="1"/>
    <brk id="85" max="16383" man="1"/>
    <brk id="117" max="16383" man="1"/>
    <brk id="152" max="16383" man="1"/>
    <brk id="183" max="16383" man="1"/>
    <brk id="213" max="16383" man="1"/>
  </rowBreak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E54BF-6E20-D747-B685-FF7A88F84355}">
  <sheetPr codeName="List7"/>
  <dimension ref="A1:IV234"/>
  <sheetViews>
    <sheetView view="pageBreakPreview" zoomScale="139" zoomScaleNormal="120" zoomScaleSheetLayoutView="139" workbookViewId="0">
      <pane ySplit="1" topLeftCell="A218" activePane="bottomLeft" state="frozen"/>
      <selection activeCell="O464" sqref="O464"/>
      <selection pane="bottomLeft" activeCell="E233" sqref="E233"/>
    </sheetView>
  </sheetViews>
  <sheetFormatPr defaultColWidth="45.640625" defaultRowHeight="12.9"/>
  <cols>
    <col min="1" max="1" width="4.640625" style="260" customWidth="1"/>
    <col min="2" max="2" width="45.640625" style="261" customWidth="1"/>
    <col min="3" max="3" width="6.640625" style="435" customWidth="1"/>
    <col min="4" max="4" width="5.5" style="263" customWidth="1"/>
    <col min="5" max="5" width="9.140625" style="435" customWidth="1"/>
    <col min="6" max="6" width="10.640625" style="452" customWidth="1"/>
    <col min="7" max="7" width="15.640625" style="264" customWidth="1"/>
    <col min="8" max="254" width="9" style="172" customWidth="1"/>
    <col min="255" max="255" width="4.640625" style="172" customWidth="1"/>
    <col min="256" max="16384" width="45.640625" style="172"/>
  </cols>
  <sheetData>
    <row r="1" spans="1:254" s="168" customFormat="1">
      <c r="A1" s="168" t="s">
        <v>4</v>
      </c>
      <c r="B1" s="169" t="s">
        <v>5</v>
      </c>
      <c r="C1" s="434" t="s">
        <v>6</v>
      </c>
      <c r="D1" s="170" t="s">
        <v>7</v>
      </c>
      <c r="E1" s="508" t="s">
        <v>8</v>
      </c>
      <c r="F1" s="434" t="s">
        <v>9</v>
      </c>
    </row>
    <row r="3" spans="1:254">
      <c r="A3" s="140">
        <f>'Rekapitulacija-komplet'!A97</f>
        <v>39</v>
      </c>
      <c r="B3" s="65" t="s">
        <v>74</v>
      </c>
      <c r="C3" s="370"/>
      <c r="D3" s="171"/>
      <c r="E3" s="370"/>
      <c r="F3" s="208"/>
      <c r="G3" s="63"/>
    </row>
    <row r="4" spans="1:254">
      <c r="A4" s="173"/>
      <c r="B4" s="65" t="s">
        <v>13</v>
      </c>
      <c r="C4" s="370"/>
      <c r="D4" s="171"/>
      <c r="E4" s="370"/>
      <c r="F4" s="208"/>
      <c r="G4" s="63"/>
    </row>
    <row r="5" spans="1:254" s="176" customFormat="1">
      <c r="A5" s="174"/>
      <c r="B5" s="68"/>
      <c r="C5" s="370"/>
      <c r="D5" s="171"/>
      <c r="E5" s="435"/>
      <c r="F5" s="452"/>
      <c r="G5" s="175"/>
      <c r="IR5" s="177"/>
      <c r="IS5" s="178"/>
      <c r="IT5" s="178"/>
    </row>
    <row r="6" spans="1:254" s="70" customFormat="1">
      <c r="A6" s="174">
        <f>+$A$3+COUNT(A$5:A5)*0.01+0.01</f>
        <v>39.01</v>
      </c>
      <c r="B6" s="68" t="s">
        <v>564</v>
      </c>
      <c r="C6" s="370"/>
      <c r="D6" s="171"/>
      <c r="E6" s="510"/>
      <c r="F6" s="431"/>
      <c r="G6" s="179"/>
      <c r="IS6" s="180"/>
      <c r="IT6" s="180"/>
    </row>
    <row r="7" spans="1:254" s="70" customFormat="1">
      <c r="A7" s="174"/>
      <c r="B7" s="68" t="s">
        <v>13</v>
      </c>
      <c r="C7" s="370"/>
      <c r="D7" s="171"/>
      <c r="E7" s="510"/>
      <c r="F7" s="431"/>
      <c r="G7" s="179"/>
      <c r="IS7" s="180"/>
      <c r="IT7" s="180"/>
    </row>
    <row r="8" spans="1:254" s="70" customFormat="1">
      <c r="A8" s="174"/>
      <c r="B8" s="68"/>
      <c r="C8" s="370"/>
      <c r="D8" s="171"/>
      <c r="E8" s="510"/>
      <c r="F8" s="431"/>
      <c r="G8" s="179"/>
      <c r="IS8" s="180"/>
      <c r="IT8" s="180"/>
    </row>
    <row r="9" spans="1:254" s="70" customFormat="1" ht="25.75">
      <c r="A9" s="174" t="s">
        <v>11</v>
      </c>
      <c r="B9" s="68" t="s">
        <v>542</v>
      </c>
      <c r="C9" s="370">
        <v>1</v>
      </c>
      <c r="D9" s="171" t="s">
        <v>10</v>
      </c>
      <c r="E9" s="510"/>
      <c r="F9" s="431"/>
      <c r="G9" s="179"/>
      <c r="IS9" s="180"/>
      <c r="IT9" s="180"/>
    </row>
    <row r="10" spans="1:254" s="70" customFormat="1">
      <c r="A10" s="174" t="s">
        <v>11</v>
      </c>
      <c r="B10" s="68" t="s">
        <v>565</v>
      </c>
      <c r="C10" s="370">
        <v>1</v>
      </c>
      <c r="D10" s="171" t="s">
        <v>33</v>
      </c>
      <c r="E10" s="510"/>
      <c r="F10" s="431"/>
      <c r="G10" s="179"/>
      <c r="IS10" s="180"/>
      <c r="IT10" s="180"/>
    </row>
    <row r="11" spans="1:254" s="70" customFormat="1">
      <c r="A11" s="174" t="s">
        <v>11</v>
      </c>
      <c r="B11" s="68" t="s">
        <v>137</v>
      </c>
      <c r="C11" s="370">
        <v>15</v>
      </c>
      <c r="D11" s="171" t="s">
        <v>33</v>
      </c>
      <c r="E11" s="510"/>
      <c r="F11" s="431"/>
      <c r="G11" s="179"/>
      <c r="IS11" s="180"/>
      <c r="IT11" s="180"/>
    </row>
    <row r="12" spans="1:254" s="70" customFormat="1">
      <c r="A12" s="174" t="s">
        <v>11</v>
      </c>
      <c r="B12" s="68" t="s">
        <v>138</v>
      </c>
      <c r="C12" s="370">
        <v>15</v>
      </c>
      <c r="D12" s="171" t="s">
        <v>33</v>
      </c>
      <c r="E12" s="510"/>
      <c r="F12" s="431"/>
      <c r="G12" s="179"/>
      <c r="IS12" s="180"/>
      <c r="IT12" s="180"/>
    </row>
    <row r="13" spans="1:254" s="70" customFormat="1">
      <c r="A13" s="174" t="s">
        <v>11</v>
      </c>
      <c r="B13" s="68" t="s">
        <v>146</v>
      </c>
      <c r="C13" s="370">
        <v>1</v>
      </c>
      <c r="D13" s="171" t="s">
        <v>33</v>
      </c>
      <c r="E13" s="510"/>
      <c r="F13" s="431"/>
      <c r="G13" s="179"/>
      <c r="IS13" s="180"/>
      <c r="IT13" s="180"/>
    </row>
    <row r="14" spans="1:254" s="70" customFormat="1">
      <c r="A14" s="174" t="s">
        <v>11</v>
      </c>
      <c r="B14" s="68" t="s">
        <v>139</v>
      </c>
      <c r="C14" s="370">
        <v>2</v>
      </c>
      <c r="D14" s="171" t="s">
        <v>33</v>
      </c>
      <c r="E14" s="510"/>
      <c r="F14" s="431"/>
      <c r="G14" s="179"/>
      <c r="IS14" s="180"/>
      <c r="IT14" s="180"/>
    </row>
    <row r="15" spans="1:254" s="70" customFormat="1">
      <c r="A15" s="174" t="s">
        <v>11</v>
      </c>
      <c r="B15" s="68" t="s">
        <v>609</v>
      </c>
      <c r="C15" s="370">
        <v>4</v>
      </c>
      <c r="D15" s="171" t="s">
        <v>33</v>
      </c>
      <c r="E15" s="510"/>
      <c r="F15" s="431"/>
      <c r="G15" s="179"/>
      <c r="IS15" s="180"/>
      <c r="IT15" s="180"/>
    </row>
    <row r="16" spans="1:254" s="70" customFormat="1">
      <c r="A16" s="174" t="s">
        <v>11</v>
      </c>
      <c r="B16" s="68" t="s">
        <v>537</v>
      </c>
      <c r="C16" s="370">
        <v>3</v>
      </c>
      <c r="D16" s="171" t="s">
        <v>33</v>
      </c>
      <c r="E16" s="510"/>
      <c r="F16" s="431"/>
      <c r="G16" s="179"/>
      <c r="IS16" s="180"/>
      <c r="IT16" s="180"/>
    </row>
    <row r="17" spans="1:254" s="70" customFormat="1">
      <c r="A17" s="174" t="s">
        <v>11</v>
      </c>
      <c r="B17" s="68" t="s">
        <v>544</v>
      </c>
      <c r="C17" s="370">
        <v>1</v>
      </c>
      <c r="D17" s="171" t="s">
        <v>33</v>
      </c>
      <c r="E17" s="510"/>
      <c r="F17" s="431"/>
      <c r="G17" s="179"/>
      <c r="IS17" s="180"/>
      <c r="IT17" s="180"/>
    </row>
    <row r="18" spans="1:254" s="70" customFormat="1">
      <c r="A18" s="174" t="s">
        <v>11</v>
      </c>
      <c r="B18" s="68" t="s">
        <v>545</v>
      </c>
      <c r="C18" s="370">
        <v>2</v>
      </c>
      <c r="D18" s="171" t="s">
        <v>33</v>
      </c>
      <c r="E18" s="510"/>
      <c r="F18" s="431"/>
      <c r="G18" s="179"/>
      <c r="IS18" s="180"/>
      <c r="IT18" s="180"/>
    </row>
    <row r="19" spans="1:254" s="70" customFormat="1" ht="25.75">
      <c r="A19" s="174" t="s">
        <v>11</v>
      </c>
      <c r="B19" s="68" t="s">
        <v>539</v>
      </c>
      <c r="C19" s="370">
        <v>1</v>
      </c>
      <c r="D19" s="171" t="s">
        <v>33</v>
      </c>
      <c r="E19" s="510"/>
      <c r="F19" s="431"/>
      <c r="G19" s="179"/>
      <c r="IS19" s="180"/>
      <c r="IT19" s="180"/>
    </row>
    <row r="20" spans="1:254" s="70" customFormat="1">
      <c r="A20" s="174" t="s">
        <v>11</v>
      </c>
      <c r="B20" s="68" t="s">
        <v>142</v>
      </c>
      <c r="C20" s="370">
        <v>1</v>
      </c>
      <c r="D20" s="171" t="s">
        <v>33</v>
      </c>
      <c r="E20" s="510"/>
      <c r="F20" s="431"/>
      <c r="G20" s="179"/>
      <c r="IS20" s="180"/>
      <c r="IT20" s="180"/>
    </row>
    <row r="21" spans="1:254" s="70" customFormat="1">
      <c r="A21" s="174" t="s">
        <v>11</v>
      </c>
      <c r="B21" s="68" t="s">
        <v>547</v>
      </c>
      <c r="C21" s="370">
        <v>8</v>
      </c>
      <c r="D21" s="171" t="s">
        <v>33</v>
      </c>
      <c r="E21" s="510"/>
      <c r="F21" s="431"/>
      <c r="G21" s="179"/>
      <c r="IS21" s="180"/>
      <c r="IT21" s="180"/>
    </row>
    <row r="22" spans="1:254" s="70" customFormat="1" ht="25.75">
      <c r="A22" s="174" t="s">
        <v>11</v>
      </c>
      <c r="B22" s="68" t="s">
        <v>144</v>
      </c>
      <c r="C22" s="370">
        <v>1</v>
      </c>
      <c r="D22" s="171" t="s">
        <v>10</v>
      </c>
      <c r="E22" s="510"/>
      <c r="F22" s="431"/>
      <c r="G22" s="179"/>
      <c r="IS22" s="180"/>
      <c r="IT22" s="180"/>
    </row>
    <row r="23" spans="1:254" s="70" customFormat="1" ht="25.75">
      <c r="A23" s="174" t="s">
        <v>11</v>
      </c>
      <c r="B23" s="68" t="s">
        <v>145</v>
      </c>
      <c r="C23" s="370">
        <v>1</v>
      </c>
      <c r="D23" s="171" t="s">
        <v>10</v>
      </c>
      <c r="E23" s="510"/>
      <c r="F23" s="431"/>
      <c r="G23" s="179"/>
      <c r="IS23" s="180"/>
      <c r="IT23" s="180"/>
    </row>
    <row r="24" spans="1:254" s="70" customFormat="1">
      <c r="A24" s="181"/>
      <c r="B24" s="182" t="s">
        <v>566</v>
      </c>
      <c r="C24" s="436">
        <v>1</v>
      </c>
      <c r="D24" s="183" t="s">
        <v>10</v>
      </c>
      <c r="E24" s="509"/>
      <c r="F24" s="458">
        <f>C24*E24</f>
        <v>0</v>
      </c>
      <c r="G24" s="179"/>
      <c r="IS24" s="180"/>
      <c r="IT24" s="180"/>
    </row>
    <row r="25" spans="1:254" s="70" customFormat="1">
      <c r="A25" s="174"/>
      <c r="B25" s="68"/>
      <c r="C25" s="370"/>
      <c r="D25" s="171"/>
      <c r="E25" s="510"/>
      <c r="F25" s="431"/>
      <c r="G25" s="179"/>
      <c r="IS25" s="180"/>
      <c r="IT25" s="180"/>
    </row>
    <row r="26" spans="1:254" s="70" customFormat="1">
      <c r="A26" s="174"/>
      <c r="B26" s="68"/>
      <c r="C26" s="370"/>
      <c r="D26" s="171"/>
      <c r="E26" s="510"/>
      <c r="F26" s="431"/>
      <c r="G26" s="179"/>
      <c r="IS26" s="180"/>
      <c r="IT26" s="180"/>
    </row>
    <row r="27" spans="1:254" s="70" customFormat="1" ht="15.45">
      <c r="A27" s="174"/>
      <c r="B27" s="3"/>
      <c r="C27" s="437"/>
      <c r="D27" s="184"/>
      <c r="E27" s="437"/>
      <c r="F27" s="431"/>
      <c r="G27" s="63"/>
      <c r="H27" s="180"/>
      <c r="I27" s="180"/>
      <c r="J27" s="180"/>
      <c r="K27" s="180"/>
      <c r="IR27" s="71"/>
      <c r="IS27" s="185"/>
      <c r="IT27" s="185"/>
    </row>
    <row r="28" spans="1:254" s="70" customFormat="1" ht="25.75">
      <c r="A28" s="186">
        <f>+$A$3+COUNT(A$5:A27)*0.01+0.01</f>
        <v>39.019999999999996</v>
      </c>
      <c r="B28" s="68" t="s">
        <v>75</v>
      </c>
      <c r="C28" s="370"/>
      <c r="D28" s="171"/>
      <c r="E28" s="444"/>
      <c r="F28" s="212"/>
      <c r="G28" s="63"/>
      <c r="H28" s="187"/>
      <c r="IR28" s="71"/>
      <c r="IS28" s="185"/>
      <c r="IT28" s="185"/>
    </row>
    <row r="29" spans="1:254" s="70" customFormat="1">
      <c r="A29" s="72" t="s">
        <v>11</v>
      </c>
      <c r="B29" s="68" t="s">
        <v>77</v>
      </c>
      <c r="C29" s="370">
        <v>60</v>
      </c>
      <c r="D29" s="171" t="s">
        <v>12</v>
      </c>
      <c r="E29" s="504"/>
      <c r="F29" s="431">
        <f>C29*E29</f>
        <v>0</v>
      </c>
      <c r="G29" s="63"/>
      <c r="H29" s="187"/>
      <c r="IR29" s="71"/>
      <c r="IS29" s="185"/>
      <c r="IT29" s="185"/>
    </row>
    <row r="30" spans="1:254" s="70" customFormat="1">
      <c r="A30" s="72" t="s">
        <v>11</v>
      </c>
      <c r="B30" s="68" t="s">
        <v>78</v>
      </c>
      <c r="C30" s="370">
        <v>60</v>
      </c>
      <c r="D30" s="171" t="s">
        <v>12</v>
      </c>
      <c r="E30" s="504"/>
      <c r="F30" s="431">
        <f>C30*E30</f>
        <v>0</v>
      </c>
      <c r="G30" s="63"/>
      <c r="H30" s="187"/>
      <c r="IR30" s="71"/>
      <c r="IS30" s="185"/>
      <c r="IT30" s="185"/>
    </row>
    <row r="31" spans="1:254" s="70" customFormat="1">
      <c r="A31" s="72" t="s">
        <v>11</v>
      </c>
      <c r="B31" s="68" t="s">
        <v>79</v>
      </c>
      <c r="C31" s="370">
        <v>20</v>
      </c>
      <c r="D31" s="171" t="s">
        <v>12</v>
      </c>
      <c r="E31" s="504"/>
      <c r="F31" s="431">
        <f>C31*E31</f>
        <v>0</v>
      </c>
      <c r="G31" s="63"/>
      <c r="H31" s="187"/>
      <c r="IR31" s="71"/>
      <c r="IS31" s="185"/>
      <c r="IT31" s="185"/>
    </row>
    <row r="32" spans="1:254" s="70" customFormat="1">
      <c r="A32" s="72" t="s">
        <v>11</v>
      </c>
      <c r="B32" s="68" t="s">
        <v>80</v>
      </c>
      <c r="C32" s="370">
        <v>50</v>
      </c>
      <c r="D32" s="171" t="s">
        <v>12</v>
      </c>
      <c r="E32" s="504"/>
      <c r="F32" s="431">
        <f>C32*E32</f>
        <v>0</v>
      </c>
      <c r="G32" s="63"/>
      <c r="H32" s="187"/>
      <c r="IR32" s="71"/>
      <c r="IS32" s="185"/>
      <c r="IT32" s="185"/>
    </row>
    <row r="33" spans="1:254" s="70" customFormat="1">
      <c r="A33" s="72"/>
      <c r="B33" s="68"/>
      <c r="C33" s="370"/>
      <c r="D33" s="171"/>
      <c r="E33" s="370"/>
      <c r="F33" s="431"/>
      <c r="G33" s="63"/>
      <c r="H33" s="187"/>
      <c r="IR33" s="71"/>
      <c r="IS33" s="185"/>
      <c r="IT33" s="185"/>
    </row>
    <row r="34" spans="1:254" s="190" customFormat="1" ht="25.75">
      <c r="A34" s="186">
        <f>+$A$3+COUNT(A$4:A33)*0.01+0.01</f>
        <v>39.03</v>
      </c>
      <c r="B34" s="68" t="s">
        <v>83</v>
      </c>
      <c r="C34" s="370">
        <v>10</v>
      </c>
      <c r="D34" s="171" t="s">
        <v>12</v>
      </c>
      <c r="E34" s="504"/>
      <c r="F34" s="431">
        <f>C34*E34</f>
        <v>0</v>
      </c>
      <c r="G34" s="188"/>
      <c r="H34" s="187"/>
      <c r="I34" s="189"/>
      <c r="J34" s="189"/>
      <c r="K34" s="189"/>
    </row>
    <row r="35" spans="1:254" s="70" customFormat="1">
      <c r="A35" s="191"/>
      <c r="B35" s="68"/>
      <c r="C35" s="370"/>
      <c r="D35" s="171"/>
      <c r="E35" s="370"/>
      <c r="F35" s="208"/>
      <c r="G35" s="188"/>
      <c r="H35" s="187"/>
      <c r="IR35" s="71"/>
      <c r="IS35" s="185"/>
      <c r="IT35" s="185"/>
    </row>
    <row r="36" spans="1:254" s="195" customFormat="1" ht="25.75">
      <c r="A36" s="174">
        <f>+$A$3+COUNT(A$5:A35)*0.01+0.01</f>
        <v>39.04</v>
      </c>
      <c r="B36" s="78" t="s">
        <v>610</v>
      </c>
      <c r="C36" s="439"/>
      <c r="D36" s="192"/>
      <c r="E36" s="439"/>
      <c r="F36" s="430"/>
      <c r="G36" s="194"/>
      <c r="H36" s="187"/>
      <c r="IA36" s="196"/>
      <c r="IB36" s="196"/>
      <c r="IC36" s="196"/>
      <c r="ID36" s="196"/>
      <c r="IE36" s="196"/>
      <c r="IF36" s="196"/>
      <c r="IG36" s="196"/>
      <c r="IH36" s="196"/>
      <c r="II36" s="196"/>
      <c r="IJ36" s="196"/>
      <c r="IK36" s="196"/>
      <c r="IL36" s="196"/>
      <c r="IM36" s="196"/>
      <c r="IN36" s="196"/>
      <c r="IO36" s="196"/>
      <c r="IP36" s="196"/>
      <c r="IQ36" s="196"/>
      <c r="IR36" s="196"/>
      <c r="IS36" s="197"/>
      <c r="IT36" s="197"/>
    </row>
    <row r="37" spans="1:254" s="195" customFormat="1" ht="15.45">
      <c r="A37" s="198" t="s">
        <v>11</v>
      </c>
      <c r="B37" s="78" t="s">
        <v>850</v>
      </c>
      <c r="C37" s="440">
        <v>30</v>
      </c>
      <c r="D37" s="192" t="s">
        <v>12</v>
      </c>
      <c r="E37" s="505"/>
      <c r="F37" s="430">
        <f>C37*E37</f>
        <v>0</v>
      </c>
      <c r="G37" s="194"/>
      <c r="H37" s="187"/>
      <c r="IA37" s="196"/>
      <c r="IB37" s="196"/>
      <c r="IC37" s="196"/>
      <c r="ID37" s="196"/>
      <c r="IE37" s="196"/>
      <c r="IF37" s="196"/>
      <c r="IG37" s="196"/>
      <c r="IH37" s="196"/>
      <c r="II37" s="196"/>
      <c r="IJ37" s="196"/>
      <c r="IK37" s="196"/>
      <c r="IL37" s="196"/>
      <c r="IM37" s="196"/>
      <c r="IN37" s="196"/>
      <c r="IO37" s="196"/>
      <c r="IP37" s="196"/>
      <c r="IQ37" s="196"/>
      <c r="IR37" s="196"/>
      <c r="IS37" s="197"/>
      <c r="IT37" s="197"/>
    </row>
    <row r="38" spans="1:254" s="195" customFormat="1" ht="15.45">
      <c r="A38" s="198" t="s">
        <v>11</v>
      </c>
      <c r="B38" s="78" t="s">
        <v>851</v>
      </c>
      <c r="C38" s="439">
        <v>70</v>
      </c>
      <c r="D38" s="192" t="s">
        <v>12</v>
      </c>
      <c r="E38" s="505"/>
      <c r="F38" s="430">
        <f>C38*E38</f>
        <v>0</v>
      </c>
      <c r="G38" s="194"/>
      <c r="H38" s="187"/>
      <c r="IA38" s="196"/>
      <c r="IB38" s="196"/>
      <c r="IC38" s="196"/>
      <c r="ID38" s="196"/>
      <c r="IE38" s="196"/>
      <c r="IF38" s="196"/>
      <c r="IG38" s="196"/>
      <c r="IH38" s="196"/>
      <c r="II38" s="196"/>
      <c r="IJ38" s="196"/>
      <c r="IK38" s="196"/>
      <c r="IL38" s="196"/>
      <c r="IM38" s="196"/>
      <c r="IN38" s="196"/>
      <c r="IO38" s="196"/>
      <c r="IP38" s="196"/>
      <c r="IQ38" s="196"/>
      <c r="IR38" s="196"/>
      <c r="IS38" s="197"/>
      <c r="IT38" s="197"/>
    </row>
    <row r="39" spans="1:254" s="195" customFormat="1" ht="15.45">
      <c r="A39" s="199"/>
      <c r="B39" s="78"/>
      <c r="C39" s="439"/>
      <c r="D39" s="192"/>
      <c r="E39" s="439"/>
      <c r="F39" s="430"/>
      <c r="G39" s="194"/>
      <c r="H39" s="187"/>
      <c r="IA39" s="196"/>
      <c r="IB39" s="196"/>
      <c r="IC39" s="196"/>
      <c r="ID39" s="196"/>
      <c r="IE39" s="196"/>
      <c r="IF39" s="196"/>
      <c r="IG39" s="196"/>
      <c r="IH39" s="196"/>
      <c r="II39" s="196"/>
      <c r="IJ39" s="196"/>
      <c r="IK39" s="196"/>
      <c r="IL39" s="196"/>
      <c r="IM39" s="196"/>
      <c r="IN39" s="196"/>
      <c r="IO39" s="196"/>
      <c r="IP39" s="196"/>
      <c r="IQ39" s="196"/>
      <c r="IR39" s="196"/>
      <c r="IS39" s="197"/>
      <c r="IT39" s="197"/>
    </row>
    <row r="40" spans="1:254" s="195" customFormat="1" ht="25.75">
      <c r="A40" s="174">
        <f>+$A$3+COUNT(A$5:A39)*0.01+0.01</f>
        <v>39.049999999999997</v>
      </c>
      <c r="B40" s="78" t="s">
        <v>611</v>
      </c>
      <c r="C40" s="439"/>
      <c r="D40" s="192"/>
      <c r="E40" s="439"/>
      <c r="F40" s="430"/>
      <c r="G40" s="194"/>
      <c r="H40" s="187"/>
      <c r="IA40" s="196"/>
      <c r="IB40" s="196"/>
      <c r="IC40" s="196"/>
      <c r="ID40" s="196"/>
      <c r="IE40" s="196"/>
      <c r="IF40" s="196"/>
      <c r="IG40" s="196"/>
      <c r="IH40" s="196"/>
      <c r="II40" s="196"/>
      <c r="IJ40" s="196"/>
      <c r="IK40" s="196"/>
      <c r="IL40" s="196"/>
      <c r="IM40" s="196"/>
      <c r="IN40" s="196"/>
      <c r="IO40" s="196"/>
      <c r="IP40" s="196"/>
      <c r="IQ40" s="196"/>
      <c r="IR40" s="196"/>
      <c r="IS40" s="197"/>
      <c r="IT40" s="197"/>
    </row>
    <row r="41" spans="1:254" s="195" customFormat="1" ht="15.45">
      <c r="A41" s="198" t="s">
        <v>11</v>
      </c>
      <c r="B41" s="78" t="s">
        <v>850</v>
      </c>
      <c r="C41" s="439">
        <v>30</v>
      </c>
      <c r="D41" s="192" t="s">
        <v>12</v>
      </c>
      <c r="E41" s="543"/>
      <c r="F41" s="430">
        <f>C41*E41</f>
        <v>0</v>
      </c>
      <c r="G41" s="194"/>
      <c r="H41" s="187"/>
      <c r="IA41" s="196"/>
      <c r="IB41" s="196"/>
      <c r="IC41" s="196"/>
      <c r="ID41" s="196"/>
      <c r="IE41" s="196"/>
      <c r="IF41" s="196"/>
      <c r="IG41" s="196"/>
      <c r="IH41" s="196"/>
      <c r="II41" s="196"/>
      <c r="IJ41" s="196"/>
      <c r="IK41" s="196"/>
      <c r="IL41" s="196"/>
      <c r="IM41" s="196"/>
      <c r="IN41" s="196"/>
      <c r="IO41" s="196"/>
      <c r="IP41" s="196"/>
      <c r="IQ41" s="196"/>
      <c r="IR41" s="196"/>
      <c r="IS41" s="197"/>
      <c r="IT41" s="197"/>
    </row>
    <row r="42" spans="1:254" s="195" customFormat="1" ht="15.45">
      <c r="A42" s="198" t="s">
        <v>11</v>
      </c>
      <c r="B42" s="78" t="s">
        <v>852</v>
      </c>
      <c r="C42" s="439">
        <v>50</v>
      </c>
      <c r="D42" s="192" t="s">
        <v>12</v>
      </c>
      <c r="E42" s="543"/>
      <c r="F42" s="430">
        <f>C42*E42</f>
        <v>0</v>
      </c>
      <c r="G42" s="194"/>
      <c r="H42" s="187"/>
      <c r="IA42" s="196"/>
      <c r="IB42" s="196"/>
      <c r="IC42" s="196"/>
      <c r="ID42" s="196"/>
      <c r="IE42" s="196"/>
      <c r="IF42" s="196"/>
      <c r="IG42" s="196"/>
      <c r="IH42" s="196"/>
      <c r="II42" s="196"/>
      <c r="IJ42" s="196"/>
      <c r="IK42" s="196"/>
      <c r="IL42" s="196"/>
      <c r="IM42" s="196"/>
      <c r="IN42" s="196"/>
      <c r="IO42" s="196"/>
      <c r="IP42" s="196"/>
      <c r="IQ42" s="196"/>
      <c r="IR42" s="196"/>
      <c r="IS42" s="197"/>
      <c r="IT42" s="197"/>
    </row>
    <row r="43" spans="1:254" s="195" customFormat="1" ht="15.45">
      <c r="A43" s="199"/>
      <c r="B43" s="68"/>
      <c r="C43" s="437"/>
      <c r="D43" s="200"/>
      <c r="E43" s="439"/>
      <c r="F43" s="430"/>
      <c r="G43" s="194"/>
      <c r="H43" s="187"/>
      <c r="IA43" s="196"/>
      <c r="IB43" s="196"/>
      <c r="IC43" s="196"/>
      <c r="ID43" s="196"/>
      <c r="IE43" s="196"/>
      <c r="IF43" s="196"/>
      <c r="IG43" s="196"/>
      <c r="IH43" s="196"/>
      <c r="II43" s="196"/>
      <c r="IJ43" s="196"/>
      <c r="IK43" s="196"/>
      <c r="IL43" s="196"/>
      <c r="IM43" s="196"/>
      <c r="IN43" s="196"/>
      <c r="IO43" s="196"/>
      <c r="IP43" s="196"/>
      <c r="IQ43" s="196"/>
      <c r="IR43" s="196"/>
      <c r="IS43" s="197"/>
      <c r="IT43" s="197"/>
    </row>
    <row r="44" spans="1:254" s="195" customFormat="1" ht="25.75">
      <c r="A44" s="174">
        <f>+$A$3+COUNT(A$5:A43)*0.01+0.01</f>
        <v>39.059999999999995</v>
      </c>
      <c r="B44" s="68" t="s">
        <v>612</v>
      </c>
      <c r="C44" s="437">
        <v>35</v>
      </c>
      <c r="D44" s="200" t="s">
        <v>12</v>
      </c>
      <c r="E44" s="542"/>
      <c r="F44" s="430">
        <f>C44*E44</f>
        <v>0</v>
      </c>
      <c r="G44" s="194"/>
      <c r="H44" s="187"/>
      <c r="IA44" s="196"/>
      <c r="IB44" s="196"/>
      <c r="IC44" s="196"/>
      <c r="ID44" s="196"/>
      <c r="IE44" s="196"/>
      <c r="IF44" s="196"/>
      <c r="IG44" s="196"/>
      <c r="IH44" s="196"/>
      <c r="II44" s="196"/>
      <c r="IJ44" s="196"/>
      <c r="IK44" s="196"/>
      <c r="IL44" s="196"/>
      <c r="IM44" s="196"/>
      <c r="IN44" s="196"/>
      <c r="IO44" s="196"/>
      <c r="IP44" s="196"/>
      <c r="IQ44" s="196"/>
      <c r="IR44" s="196"/>
      <c r="IS44" s="197"/>
      <c r="IT44" s="197"/>
    </row>
    <row r="45" spans="1:254" s="195" customFormat="1" ht="15.45">
      <c r="A45" s="174"/>
      <c r="B45" s="68"/>
      <c r="C45" s="437"/>
      <c r="D45" s="200"/>
      <c r="E45" s="437"/>
      <c r="F45" s="430"/>
      <c r="G45" s="194"/>
      <c r="H45" s="187"/>
      <c r="IA45" s="196"/>
      <c r="IB45" s="196"/>
      <c r="IC45" s="196"/>
      <c r="ID45" s="196"/>
      <c r="IE45" s="196"/>
      <c r="IF45" s="196"/>
      <c r="IG45" s="196"/>
      <c r="IH45" s="196"/>
      <c r="II45" s="196"/>
      <c r="IJ45" s="196"/>
      <c r="IK45" s="196"/>
      <c r="IL45" s="196"/>
      <c r="IM45" s="196"/>
      <c r="IN45" s="196"/>
      <c r="IO45" s="196"/>
      <c r="IP45" s="196"/>
      <c r="IQ45" s="196"/>
      <c r="IR45" s="196"/>
      <c r="IS45" s="197"/>
      <c r="IT45" s="197"/>
    </row>
    <row r="46" spans="1:254" s="195" customFormat="1" ht="25.75">
      <c r="A46" s="174">
        <f>+$A$3+COUNT(A$5:A45)*0.01+0.01</f>
        <v>39.07</v>
      </c>
      <c r="B46" s="68" t="s">
        <v>613</v>
      </c>
      <c r="C46" s="437">
        <v>25</v>
      </c>
      <c r="D46" s="200" t="s">
        <v>12</v>
      </c>
      <c r="E46" s="542"/>
      <c r="F46" s="430">
        <f>C46*E46</f>
        <v>0</v>
      </c>
      <c r="G46" s="194"/>
      <c r="H46" s="187"/>
      <c r="IA46" s="196"/>
      <c r="IB46" s="196"/>
      <c r="IC46" s="196"/>
      <c r="ID46" s="196"/>
      <c r="IE46" s="196"/>
      <c r="IF46" s="196"/>
      <c r="IG46" s="196"/>
      <c r="IH46" s="196"/>
      <c r="II46" s="196"/>
      <c r="IJ46" s="196"/>
      <c r="IK46" s="196"/>
      <c r="IL46" s="196"/>
      <c r="IM46" s="196"/>
      <c r="IN46" s="196"/>
      <c r="IO46" s="196"/>
      <c r="IP46" s="196"/>
      <c r="IQ46" s="196"/>
      <c r="IR46" s="196"/>
      <c r="IS46" s="197"/>
      <c r="IT46" s="197"/>
    </row>
    <row r="47" spans="1:254" s="195" customFormat="1" ht="15.45">
      <c r="A47" s="72"/>
      <c r="B47" s="202"/>
      <c r="C47" s="438"/>
      <c r="D47" s="203"/>
      <c r="E47" s="438"/>
      <c r="F47" s="431"/>
      <c r="G47" s="194"/>
      <c r="H47" s="187"/>
      <c r="IA47" s="196"/>
      <c r="IB47" s="196"/>
      <c r="IC47" s="196"/>
      <c r="ID47" s="196"/>
      <c r="IE47" s="196"/>
      <c r="IF47" s="196"/>
      <c r="IG47" s="196"/>
      <c r="IH47" s="196"/>
      <c r="II47" s="196"/>
      <c r="IJ47" s="196"/>
      <c r="IK47" s="196"/>
      <c r="IL47" s="196"/>
      <c r="IM47" s="196"/>
      <c r="IN47" s="196"/>
      <c r="IO47" s="196"/>
      <c r="IP47" s="196"/>
      <c r="IQ47" s="196"/>
      <c r="IR47" s="196"/>
      <c r="IS47" s="197"/>
      <c r="IT47" s="197"/>
    </row>
    <row r="48" spans="1:254" s="28" customFormat="1" ht="25.75">
      <c r="A48" s="186">
        <f>+$A$3+COUNT(A$4:A47)*0.01+0.01</f>
        <v>39.08</v>
      </c>
      <c r="B48" s="81" t="s">
        <v>753</v>
      </c>
      <c r="C48" s="208">
        <v>50</v>
      </c>
      <c r="D48" s="82" t="s">
        <v>12</v>
      </c>
      <c r="E48" s="505"/>
      <c r="F48" s="431">
        <f>C48*E48</f>
        <v>0</v>
      </c>
      <c r="H48" s="187"/>
    </row>
    <row r="49" spans="1:256" s="28" customFormat="1">
      <c r="A49" s="186"/>
      <c r="B49" s="81"/>
      <c r="C49" s="208"/>
      <c r="D49" s="82"/>
      <c r="E49" s="367"/>
      <c r="F49" s="431"/>
      <c r="H49" s="187"/>
    </row>
    <row r="50" spans="1:256" s="70" customFormat="1">
      <c r="A50" s="186">
        <f>+$A$3+COUNT(A$4:A49)*0.01+0.01</f>
        <v>39.089999999999996</v>
      </c>
      <c r="B50" s="204" t="s">
        <v>760</v>
      </c>
      <c r="C50" s="441"/>
      <c r="D50" s="205"/>
      <c r="E50" s="441"/>
      <c r="F50" s="459"/>
      <c r="G50" s="206"/>
      <c r="IC50" s="71"/>
      <c r="ID50" s="28"/>
      <c r="IE50" s="28"/>
      <c r="IF50" s="28"/>
      <c r="IG50" s="28"/>
      <c r="IH50" s="28"/>
      <c r="II50" s="28"/>
      <c r="IJ50" s="28"/>
      <c r="IK50" s="28"/>
      <c r="IL50" s="28"/>
      <c r="IM50" s="28"/>
      <c r="IN50" s="28"/>
      <c r="IO50" s="28"/>
      <c r="IP50" s="28"/>
      <c r="IQ50" s="28"/>
      <c r="IR50" s="28"/>
      <c r="IS50" s="28"/>
      <c r="IT50" s="28"/>
      <c r="IU50" s="28"/>
      <c r="IV50" s="28"/>
    </row>
    <row r="51" spans="1:256" s="70" customFormat="1">
      <c r="A51" s="72" t="s">
        <v>11</v>
      </c>
      <c r="B51" s="204" t="s">
        <v>761</v>
      </c>
      <c r="C51" s="442">
        <v>40</v>
      </c>
      <c r="D51" s="205" t="s">
        <v>33</v>
      </c>
      <c r="E51" s="544"/>
      <c r="F51" s="431">
        <f>C51*E51</f>
        <v>0</v>
      </c>
      <c r="G51" s="206"/>
      <c r="IC51" s="71"/>
      <c r="ID51" s="28"/>
      <c r="IE51" s="28"/>
      <c r="IF51" s="28"/>
      <c r="IG51" s="28"/>
      <c r="IH51" s="28"/>
      <c r="II51" s="28"/>
      <c r="IJ51" s="28"/>
      <c r="IK51" s="28"/>
      <c r="IL51" s="28"/>
      <c r="IM51" s="28"/>
      <c r="IN51" s="28"/>
      <c r="IO51" s="28"/>
      <c r="IP51" s="28"/>
      <c r="IQ51" s="28"/>
      <c r="IR51" s="28"/>
      <c r="IS51" s="28"/>
      <c r="IT51" s="28"/>
      <c r="IU51" s="28"/>
      <c r="IV51" s="28"/>
    </row>
    <row r="52" spans="1:256" s="70" customFormat="1">
      <c r="A52" s="72" t="s">
        <v>11</v>
      </c>
      <c r="B52" s="204" t="s">
        <v>762</v>
      </c>
      <c r="C52" s="442">
        <v>30</v>
      </c>
      <c r="D52" s="205" t="s">
        <v>33</v>
      </c>
      <c r="E52" s="544"/>
      <c r="F52" s="431">
        <f>C52*E52</f>
        <v>0</v>
      </c>
      <c r="G52" s="206"/>
      <c r="IC52" s="71"/>
      <c r="ID52" s="28"/>
      <c r="IE52" s="28"/>
      <c r="IF52" s="28"/>
      <c r="IG52" s="28"/>
      <c r="IH52" s="28"/>
      <c r="II52" s="28"/>
      <c r="IJ52" s="28"/>
      <c r="IK52" s="28"/>
      <c r="IL52" s="28"/>
      <c r="IM52" s="28"/>
      <c r="IN52" s="28"/>
      <c r="IO52" s="28"/>
      <c r="IP52" s="28"/>
      <c r="IQ52" s="28"/>
      <c r="IR52" s="28"/>
      <c r="IS52" s="28"/>
      <c r="IT52" s="28"/>
      <c r="IU52" s="28"/>
      <c r="IV52" s="28"/>
    </row>
    <row r="53" spans="1:256" s="70" customFormat="1">
      <c r="A53" s="186"/>
      <c r="B53" s="68"/>
      <c r="C53" s="442"/>
      <c r="D53" s="171"/>
      <c r="E53" s="370"/>
      <c r="F53" s="431"/>
      <c r="G53" s="206"/>
      <c r="IC53" s="71"/>
      <c r="ID53" s="28"/>
      <c r="IE53" s="28"/>
      <c r="IF53" s="28"/>
      <c r="IG53" s="28"/>
      <c r="IH53" s="28"/>
      <c r="II53" s="28"/>
      <c r="IJ53" s="28"/>
      <c r="IK53" s="28"/>
      <c r="IL53" s="28"/>
      <c r="IM53" s="28"/>
      <c r="IN53" s="28"/>
      <c r="IO53" s="28"/>
      <c r="IP53" s="28"/>
      <c r="IQ53" s="28"/>
      <c r="IR53" s="28"/>
      <c r="IS53" s="28"/>
      <c r="IT53" s="28"/>
      <c r="IU53" s="28"/>
      <c r="IV53" s="28"/>
    </row>
    <row r="54" spans="1:256" s="28" customFormat="1" ht="25.75">
      <c r="A54" s="186">
        <f>+$A$3+COUNT(A$4:A53)*0.01+0.01</f>
        <v>39.1</v>
      </c>
      <c r="B54" s="81" t="s">
        <v>763</v>
      </c>
      <c r="C54" s="443">
        <v>15</v>
      </c>
      <c r="D54" s="210" t="s">
        <v>10</v>
      </c>
      <c r="E54" s="505"/>
      <c r="F54" s="431">
        <f>C54*E54</f>
        <v>0</v>
      </c>
    </row>
    <row r="55" spans="1:256" s="28" customFormat="1">
      <c r="A55" s="67"/>
      <c r="B55" s="81"/>
      <c r="C55" s="208"/>
      <c r="D55" s="82"/>
      <c r="E55" s="367"/>
      <c r="F55" s="431"/>
      <c r="H55" s="187"/>
    </row>
    <row r="56" spans="1:256" s="190" customFormat="1" ht="25.75">
      <c r="A56" s="186">
        <f>+$A$3+COUNT(A$4:A55)*0.01+0.01</f>
        <v>39.11</v>
      </c>
      <c r="B56" s="74" t="s">
        <v>85</v>
      </c>
      <c r="C56" s="444"/>
      <c r="D56" s="211"/>
      <c r="E56" s="444"/>
      <c r="F56" s="431"/>
      <c r="G56" s="213"/>
      <c r="H56" s="187"/>
      <c r="IA56" s="185"/>
      <c r="IB56" s="185"/>
      <c r="IC56" s="185"/>
      <c r="ID56" s="185"/>
      <c r="IE56" s="185"/>
      <c r="IF56" s="185"/>
      <c r="IG56" s="185"/>
      <c r="IH56" s="185"/>
      <c r="II56" s="185"/>
      <c r="IJ56" s="185"/>
      <c r="IK56" s="185"/>
      <c r="IL56" s="185"/>
      <c r="IM56" s="185"/>
      <c r="IN56" s="185"/>
      <c r="IO56" s="185"/>
      <c r="IP56" s="185"/>
      <c r="IQ56" s="185"/>
      <c r="IR56" s="185"/>
      <c r="IS56" s="185"/>
      <c r="IT56" s="185"/>
    </row>
    <row r="57" spans="1:256" s="190" customFormat="1" ht="15.45">
      <c r="A57" s="72" t="s">
        <v>11</v>
      </c>
      <c r="B57" s="74" t="s">
        <v>850</v>
      </c>
      <c r="C57" s="444">
        <v>400</v>
      </c>
      <c r="D57" s="211" t="s">
        <v>12</v>
      </c>
      <c r="E57" s="545"/>
      <c r="F57" s="431">
        <f>C57*E57</f>
        <v>0</v>
      </c>
      <c r="G57" s="213"/>
      <c r="H57" s="187"/>
      <c r="IA57" s="214"/>
      <c r="IB57" s="214"/>
      <c r="IC57" s="214"/>
      <c r="ID57" s="214"/>
      <c r="IE57" s="214"/>
      <c r="IF57" s="214"/>
      <c r="IG57" s="214"/>
      <c r="IH57" s="214"/>
      <c r="II57" s="214"/>
      <c r="IJ57" s="214"/>
      <c r="IK57" s="214"/>
      <c r="IL57" s="214"/>
      <c r="IM57" s="214"/>
      <c r="IN57" s="214"/>
      <c r="IO57" s="214"/>
      <c r="IP57" s="214"/>
      <c r="IQ57" s="214"/>
      <c r="IR57" s="214"/>
      <c r="IS57" s="185"/>
      <c r="IT57" s="185"/>
    </row>
    <row r="58" spans="1:256" s="190" customFormat="1" ht="15.45">
      <c r="A58" s="72" t="s">
        <v>11</v>
      </c>
      <c r="B58" s="74" t="s">
        <v>852</v>
      </c>
      <c r="C58" s="444">
        <v>1100</v>
      </c>
      <c r="D58" s="211" t="s">
        <v>12</v>
      </c>
      <c r="E58" s="545"/>
      <c r="F58" s="431">
        <f>C58*E58</f>
        <v>0</v>
      </c>
      <c r="G58" s="213"/>
      <c r="H58" s="187"/>
      <c r="IA58" s="214"/>
      <c r="IB58" s="214"/>
      <c r="IC58" s="214"/>
      <c r="ID58" s="214"/>
      <c r="IE58" s="214"/>
      <c r="IF58" s="214"/>
      <c r="IG58" s="214"/>
      <c r="IH58" s="214"/>
      <c r="II58" s="214"/>
      <c r="IJ58" s="214"/>
      <c r="IK58" s="214"/>
      <c r="IL58" s="214"/>
      <c r="IM58" s="214"/>
      <c r="IN58" s="214"/>
      <c r="IO58" s="214"/>
      <c r="IP58" s="214"/>
      <c r="IQ58" s="214"/>
      <c r="IR58" s="214"/>
      <c r="IS58" s="185"/>
      <c r="IT58" s="185"/>
    </row>
    <row r="59" spans="1:256" s="185" customFormat="1">
      <c r="A59" s="173"/>
      <c r="B59" s="215"/>
      <c r="C59" s="370"/>
      <c r="D59" s="171"/>
      <c r="E59" s="511"/>
      <c r="F59" s="453"/>
      <c r="G59" s="63"/>
      <c r="H59" s="187"/>
      <c r="L59" s="70"/>
    </row>
    <row r="60" spans="1:256" s="185" customFormat="1">
      <c r="A60" s="186">
        <f>+$A$3+COUNT(A$4:A59)*0.01+0.01</f>
        <v>39.119999999999997</v>
      </c>
      <c r="B60" s="68" t="s">
        <v>86</v>
      </c>
      <c r="C60" s="370"/>
      <c r="D60" s="171"/>
      <c r="E60" s="370"/>
      <c r="F60" s="431"/>
      <c r="G60" s="63"/>
      <c r="H60" s="187"/>
      <c r="L60" s="70"/>
    </row>
    <row r="61" spans="1:256" s="185" customFormat="1">
      <c r="A61" s="216" t="s">
        <v>14</v>
      </c>
      <c r="B61" s="185" t="s">
        <v>87</v>
      </c>
      <c r="C61" s="208">
        <v>810</v>
      </c>
      <c r="D61" s="210" t="s">
        <v>24</v>
      </c>
      <c r="E61" s="545"/>
      <c r="F61" s="431">
        <f t="shared" ref="F61:F68" si="0">C61*E61</f>
        <v>0</v>
      </c>
      <c r="G61" s="63"/>
      <c r="H61" s="187"/>
      <c r="L61" s="70"/>
    </row>
    <row r="62" spans="1:256" s="185" customFormat="1">
      <c r="A62" s="216" t="s">
        <v>14</v>
      </c>
      <c r="B62" s="185" t="s">
        <v>88</v>
      </c>
      <c r="C62" s="208">
        <v>380</v>
      </c>
      <c r="D62" s="210" t="s">
        <v>24</v>
      </c>
      <c r="E62" s="545"/>
      <c r="F62" s="431">
        <f t="shared" si="0"/>
        <v>0</v>
      </c>
      <c r="G62" s="63"/>
      <c r="H62" s="187"/>
      <c r="L62" s="70"/>
    </row>
    <row r="63" spans="1:256" s="185" customFormat="1">
      <c r="A63" s="216" t="s">
        <v>14</v>
      </c>
      <c r="B63" s="185" t="s">
        <v>89</v>
      </c>
      <c r="C63" s="208">
        <v>550</v>
      </c>
      <c r="D63" s="210" t="s">
        <v>24</v>
      </c>
      <c r="E63" s="545"/>
      <c r="F63" s="431">
        <f t="shared" si="0"/>
        <v>0</v>
      </c>
      <c r="G63" s="63"/>
      <c r="H63" s="187"/>
      <c r="L63" s="70"/>
    </row>
    <row r="64" spans="1:256" s="185" customFormat="1">
      <c r="A64" s="216" t="s">
        <v>14</v>
      </c>
      <c r="B64" s="185" t="s">
        <v>90</v>
      </c>
      <c r="C64" s="208">
        <v>1050</v>
      </c>
      <c r="D64" s="210" t="s">
        <v>24</v>
      </c>
      <c r="E64" s="545"/>
      <c r="F64" s="431">
        <f t="shared" si="0"/>
        <v>0</v>
      </c>
      <c r="G64" s="63"/>
      <c r="H64" s="187"/>
      <c r="L64" s="70"/>
    </row>
    <row r="65" spans="1:12" s="185" customFormat="1">
      <c r="A65" s="216" t="s">
        <v>14</v>
      </c>
      <c r="B65" s="185" t="s">
        <v>91</v>
      </c>
      <c r="C65" s="208">
        <v>60</v>
      </c>
      <c r="D65" s="210" t="s">
        <v>24</v>
      </c>
      <c r="E65" s="545"/>
      <c r="F65" s="431">
        <f t="shared" si="0"/>
        <v>0</v>
      </c>
      <c r="G65" s="63"/>
      <c r="H65" s="187"/>
      <c r="L65" s="70"/>
    </row>
    <row r="66" spans="1:12" s="185" customFormat="1">
      <c r="A66" s="216" t="s">
        <v>14</v>
      </c>
      <c r="B66" s="217" t="s">
        <v>93</v>
      </c>
      <c r="C66" s="208">
        <v>60</v>
      </c>
      <c r="D66" s="210" t="s">
        <v>24</v>
      </c>
      <c r="E66" s="545"/>
      <c r="F66" s="431">
        <f t="shared" si="0"/>
        <v>0</v>
      </c>
      <c r="G66" s="63"/>
      <c r="H66" s="187"/>
      <c r="L66" s="31"/>
    </row>
    <row r="67" spans="1:12" s="185" customFormat="1">
      <c r="A67" s="216" t="s">
        <v>14</v>
      </c>
      <c r="B67" s="217" t="s">
        <v>94</v>
      </c>
      <c r="C67" s="208">
        <v>80</v>
      </c>
      <c r="D67" s="210" t="s">
        <v>24</v>
      </c>
      <c r="E67" s="545"/>
      <c r="F67" s="431">
        <f t="shared" si="0"/>
        <v>0</v>
      </c>
      <c r="G67" s="63"/>
      <c r="H67" s="187"/>
      <c r="L67" s="31"/>
    </row>
    <row r="68" spans="1:12" s="185" customFormat="1" ht="25.75">
      <c r="A68" s="216" t="s">
        <v>14</v>
      </c>
      <c r="B68" s="217" t="s">
        <v>618</v>
      </c>
      <c r="C68" s="208">
        <v>160</v>
      </c>
      <c r="D68" s="210" t="s">
        <v>24</v>
      </c>
      <c r="E68" s="545"/>
      <c r="F68" s="431">
        <f t="shared" si="0"/>
        <v>0</v>
      </c>
      <c r="G68" s="63"/>
      <c r="H68" s="187"/>
      <c r="L68" s="31"/>
    </row>
    <row r="69" spans="1:12" s="185" customFormat="1">
      <c r="A69" s="72"/>
      <c r="B69" s="217"/>
      <c r="C69" s="370"/>
      <c r="D69" s="171"/>
      <c r="E69" s="370"/>
      <c r="F69" s="212"/>
      <c r="G69" s="63"/>
      <c r="H69" s="187"/>
      <c r="L69" s="31"/>
    </row>
    <row r="70" spans="1:12" s="185" customFormat="1" ht="83.25" customHeight="1">
      <c r="A70" s="186">
        <f>+$A$3+COUNT(A$4:A69)*0.01+0.01</f>
        <v>39.129999999999995</v>
      </c>
      <c r="B70" s="68" t="s">
        <v>95</v>
      </c>
      <c r="C70" s="370"/>
      <c r="D70" s="171"/>
      <c r="E70" s="370"/>
      <c r="F70" s="212"/>
      <c r="G70" s="63"/>
      <c r="H70" s="187"/>
      <c r="L70" s="31"/>
    </row>
    <row r="71" spans="1:12" s="185" customFormat="1">
      <c r="A71" s="216" t="s">
        <v>14</v>
      </c>
      <c r="B71" s="185" t="s">
        <v>604</v>
      </c>
      <c r="C71" s="208">
        <v>35</v>
      </c>
      <c r="D71" s="210" t="s">
        <v>24</v>
      </c>
      <c r="E71" s="545"/>
      <c r="F71" s="431">
        <f t="shared" ref="F71:F79" si="1">C71*E71</f>
        <v>0</v>
      </c>
      <c r="G71" s="188"/>
      <c r="H71" s="187"/>
      <c r="K71" s="218"/>
    </row>
    <row r="72" spans="1:12" s="185" customFormat="1">
      <c r="A72" s="216" t="s">
        <v>14</v>
      </c>
      <c r="B72" s="185" t="s">
        <v>606</v>
      </c>
      <c r="C72" s="208">
        <v>30</v>
      </c>
      <c r="D72" s="210" t="s">
        <v>24</v>
      </c>
      <c r="E72" s="545"/>
      <c r="F72" s="431">
        <f t="shared" si="1"/>
        <v>0</v>
      </c>
      <c r="G72" s="188"/>
      <c r="H72" s="187"/>
      <c r="K72" s="218"/>
    </row>
    <row r="73" spans="1:12" s="185" customFormat="1">
      <c r="A73" s="216" t="s">
        <v>14</v>
      </c>
      <c r="B73" s="185" t="s">
        <v>608</v>
      </c>
      <c r="C73" s="208">
        <v>50</v>
      </c>
      <c r="D73" s="210" t="s">
        <v>24</v>
      </c>
      <c r="E73" s="545"/>
      <c r="F73" s="431">
        <f t="shared" si="1"/>
        <v>0</v>
      </c>
      <c r="G73" s="188"/>
      <c r="H73" s="187"/>
      <c r="K73" s="218"/>
    </row>
    <row r="74" spans="1:12" s="185" customFormat="1">
      <c r="A74" s="216" t="s">
        <v>14</v>
      </c>
      <c r="B74" s="217" t="s">
        <v>93</v>
      </c>
      <c r="C74" s="208">
        <v>15</v>
      </c>
      <c r="D74" s="210" t="s">
        <v>24</v>
      </c>
      <c r="E74" s="545"/>
      <c r="F74" s="431">
        <f t="shared" si="1"/>
        <v>0</v>
      </c>
      <c r="G74" s="63"/>
      <c r="H74" s="187"/>
      <c r="L74" s="31"/>
    </row>
    <row r="75" spans="1:12" s="185" customFormat="1">
      <c r="A75" s="216" t="s">
        <v>14</v>
      </c>
      <c r="B75" s="217" t="s">
        <v>96</v>
      </c>
      <c r="C75" s="208">
        <v>90</v>
      </c>
      <c r="D75" s="210" t="s">
        <v>24</v>
      </c>
      <c r="E75" s="545"/>
      <c r="F75" s="431">
        <f t="shared" si="1"/>
        <v>0</v>
      </c>
      <c r="G75" s="63"/>
      <c r="H75" s="187"/>
      <c r="L75" s="31"/>
    </row>
    <row r="76" spans="1:12" s="185" customFormat="1">
      <c r="A76" s="216" t="s">
        <v>14</v>
      </c>
      <c r="B76" s="217" t="s">
        <v>598</v>
      </c>
      <c r="C76" s="208">
        <v>45</v>
      </c>
      <c r="D76" s="210" t="s">
        <v>24</v>
      </c>
      <c r="E76" s="545"/>
      <c r="F76" s="431">
        <f>C76*E76</f>
        <v>0</v>
      </c>
      <c r="G76" s="63"/>
      <c r="H76" s="187"/>
      <c r="L76" s="31"/>
    </row>
    <row r="77" spans="1:12" s="185" customFormat="1">
      <c r="A77" s="216" t="s">
        <v>14</v>
      </c>
      <c r="B77" s="217" t="s">
        <v>97</v>
      </c>
      <c r="C77" s="208">
        <v>20</v>
      </c>
      <c r="D77" s="210" t="s">
        <v>24</v>
      </c>
      <c r="E77" s="545"/>
      <c r="F77" s="431">
        <f t="shared" si="1"/>
        <v>0</v>
      </c>
      <c r="H77" s="187"/>
    </row>
    <row r="78" spans="1:12" s="185" customFormat="1">
      <c r="A78" s="216" t="s">
        <v>14</v>
      </c>
      <c r="B78" s="217" t="s">
        <v>98</v>
      </c>
      <c r="C78" s="208">
        <v>15</v>
      </c>
      <c r="D78" s="210" t="s">
        <v>24</v>
      </c>
      <c r="E78" s="545"/>
      <c r="F78" s="431">
        <f t="shared" si="1"/>
        <v>0</v>
      </c>
      <c r="G78" s="63"/>
      <c r="H78" s="187"/>
    </row>
    <row r="79" spans="1:12" s="185" customFormat="1" ht="25.75">
      <c r="A79" s="216" t="s">
        <v>14</v>
      </c>
      <c r="B79" s="217" t="s">
        <v>597</v>
      </c>
      <c r="C79" s="208">
        <v>80</v>
      </c>
      <c r="D79" s="210" t="s">
        <v>24</v>
      </c>
      <c r="E79" s="545"/>
      <c r="F79" s="431">
        <f t="shared" si="1"/>
        <v>0</v>
      </c>
      <c r="G79" s="63"/>
      <c r="H79" s="187"/>
    </row>
    <row r="80" spans="1:12" s="185" customFormat="1">
      <c r="A80" s="216"/>
      <c r="B80" s="217"/>
      <c r="C80" s="208"/>
      <c r="D80" s="210"/>
      <c r="E80" s="444"/>
      <c r="F80" s="431"/>
      <c r="G80" s="63"/>
      <c r="H80" s="187"/>
    </row>
    <row r="81" spans="1:12" s="185" customFormat="1">
      <c r="A81" s="216"/>
      <c r="B81" s="217"/>
      <c r="C81" s="208"/>
      <c r="D81" s="210"/>
      <c r="E81" s="444"/>
      <c r="F81" s="431"/>
      <c r="G81" s="63"/>
      <c r="H81" s="187"/>
    </row>
    <row r="82" spans="1:12" s="185" customFormat="1" ht="25.75">
      <c r="A82" s="186">
        <f>+$A$3+COUNT(A$4:A81)*0.01+0.01</f>
        <v>39.14</v>
      </c>
      <c r="B82" s="219" t="s">
        <v>579</v>
      </c>
      <c r="C82" s="370"/>
      <c r="D82" s="171"/>
      <c r="E82" s="370"/>
      <c r="F82" s="208"/>
      <c r="G82" s="63"/>
      <c r="H82" s="187"/>
    </row>
    <row r="83" spans="1:12" s="185" customFormat="1">
      <c r="A83" s="72" t="s">
        <v>11</v>
      </c>
      <c r="B83" s="68" t="s">
        <v>580</v>
      </c>
      <c r="C83" s="370">
        <v>1</v>
      </c>
      <c r="D83" s="171" t="s">
        <v>10</v>
      </c>
      <c r="E83" s="547"/>
      <c r="F83" s="431">
        <f t="shared" ref="F83:F89" si="2">C83*E83</f>
        <v>0</v>
      </c>
      <c r="G83" s="63"/>
      <c r="H83" s="187"/>
    </row>
    <row r="84" spans="1:12" s="185" customFormat="1">
      <c r="A84" s="72" t="s">
        <v>11</v>
      </c>
      <c r="B84" s="68" t="s">
        <v>101</v>
      </c>
      <c r="C84" s="370">
        <v>1</v>
      </c>
      <c r="D84" s="171" t="s">
        <v>10</v>
      </c>
      <c r="E84" s="547"/>
      <c r="F84" s="431">
        <f t="shared" si="2"/>
        <v>0</v>
      </c>
      <c r="G84" s="63"/>
      <c r="H84" s="187"/>
    </row>
    <row r="85" spans="1:12" s="185" customFormat="1">
      <c r="A85" s="72" t="s">
        <v>11</v>
      </c>
      <c r="B85" s="68" t="s">
        <v>102</v>
      </c>
      <c r="C85" s="370">
        <v>1</v>
      </c>
      <c r="D85" s="171" t="s">
        <v>10</v>
      </c>
      <c r="E85" s="547"/>
      <c r="F85" s="431">
        <f t="shared" si="2"/>
        <v>0</v>
      </c>
      <c r="G85" s="63"/>
      <c r="H85" s="187"/>
    </row>
    <row r="86" spans="1:12" s="185" customFormat="1">
      <c r="A86" s="72" t="s">
        <v>11</v>
      </c>
      <c r="B86" s="68" t="s">
        <v>578</v>
      </c>
      <c r="C86" s="370">
        <v>5</v>
      </c>
      <c r="D86" s="171" t="s">
        <v>10</v>
      </c>
      <c r="E86" s="547"/>
      <c r="F86" s="431">
        <f t="shared" si="2"/>
        <v>0</v>
      </c>
      <c r="G86" s="63"/>
      <c r="H86" s="187"/>
    </row>
    <row r="87" spans="1:12" s="185" customFormat="1" ht="25.75">
      <c r="A87" s="72" t="s">
        <v>11</v>
      </c>
      <c r="B87" s="68" t="s">
        <v>584</v>
      </c>
      <c r="C87" s="370">
        <v>25</v>
      </c>
      <c r="D87" s="171" t="s">
        <v>10</v>
      </c>
      <c r="E87" s="504"/>
      <c r="F87" s="431">
        <f t="shared" si="2"/>
        <v>0</v>
      </c>
      <c r="G87" s="63"/>
      <c r="H87" s="187"/>
    </row>
    <row r="88" spans="1:12" s="185" customFormat="1" ht="25.75">
      <c r="A88" s="72" t="s">
        <v>11</v>
      </c>
      <c r="B88" s="68" t="s">
        <v>766</v>
      </c>
      <c r="C88" s="370">
        <v>30</v>
      </c>
      <c r="D88" s="171" t="s">
        <v>10</v>
      </c>
      <c r="E88" s="504"/>
      <c r="F88" s="431">
        <f t="shared" si="2"/>
        <v>0</v>
      </c>
      <c r="G88" s="63"/>
      <c r="H88" s="187"/>
    </row>
    <row r="89" spans="1:12" s="185" customFormat="1" ht="38.6">
      <c r="A89" s="72" t="s">
        <v>11</v>
      </c>
      <c r="B89" s="220" t="s">
        <v>567</v>
      </c>
      <c r="C89" s="208">
        <v>2</v>
      </c>
      <c r="D89" s="221" t="s">
        <v>10</v>
      </c>
      <c r="E89" s="504"/>
      <c r="F89" s="431">
        <f t="shared" si="2"/>
        <v>0</v>
      </c>
      <c r="G89" s="63"/>
      <c r="H89" s="187"/>
    </row>
    <row r="90" spans="1:12" s="185" customFormat="1">
      <c r="A90" s="72"/>
      <c r="B90" s="217"/>
      <c r="C90" s="370"/>
      <c r="D90" s="171"/>
      <c r="E90" s="370"/>
      <c r="F90" s="212"/>
      <c r="G90" s="63"/>
      <c r="H90" s="187"/>
      <c r="L90" s="31"/>
    </row>
    <row r="91" spans="1:12" s="185" customFormat="1" ht="96" customHeight="1">
      <c r="A91" s="186">
        <f>+$A$3+COUNT(A$4:A90)*0.01+0.01</f>
        <v>39.15</v>
      </c>
      <c r="B91" s="68" t="s">
        <v>854</v>
      </c>
      <c r="C91" s="370"/>
      <c r="D91" s="222"/>
      <c r="E91" s="444"/>
      <c r="F91" s="431"/>
      <c r="G91" s="213"/>
      <c r="H91" s="187"/>
    </row>
    <row r="92" spans="1:12" s="185" customFormat="1">
      <c r="A92" s="146" t="s">
        <v>11</v>
      </c>
      <c r="B92" s="68" t="s">
        <v>103</v>
      </c>
      <c r="C92" s="370">
        <v>2</v>
      </c>
      <c r="D92" s="222" t="s">
        <v>10</v>
      </c>
      <c r="E92" s="504"/>
      <c r="F92" s="431">
        <f>C92*E92</f>
        <v>0</v>
      </c>
      <c r="G92" s="213"/>
      <c r="H92" s="187"/>
    </row>
    <row r="93" spans="1:12" s="185" customFormat="1">
      <c r="A93" s="146" t="s">
        <v>11</v>
      </c>
      <c r="B93" s="68" t="s">
        <v>104</v>
      </c>
      <c r="C93" s="370">
        <v>1</v>
      </c>
      <c r="D93" s="222" t="s">
        <v>10</v>
      </c>
      <c r="E93" s="504"/>
      <c r="F93" s="431">
        <f>C93*E93</f>
        <v>0</v>
      </c>
      <c r="G93" s="213"/>
      <c r="H93" s="187"/>
    </row>
    <row r="94" spans="1:12" s="185" customFormat="1">
      <c r="A94" s="146" t="s">
        <v>11</v>
      </c>
      <c r="B94" s="68" t="s">
        <v>105</v>
      </c>
      <c r="C94" s="370">
        <v>1</v>
      </c>
      <c r="D94" s="222" t="s">
        <v>10</v>
      </c>
      <c r="E94" s="504"/>
      <c r="F94" s="431">
        <f>C94*E94</f>
        <v>0</v>
      </c>
      <c r="G94" s="213"/>
      <c r="H94" s="187"/>
    </row>
    <row r="95" spans="1:12" s="185" customFormat="1">
      <c r="A95" s="146" t="s">
        <v>11</v>
      </c>
      <c r="B95" s="68" t="s">
        <v>106</v>
      </c>
      <c r="C95" s="370">
        <v>2</v>
      </c>
      <c r="D95" s="222" t="s">
        <v>10</v>
      </c>
      <c r="E95" s="504"/>
      <c r="F95" s="431">
        <f>C95*E95</f>
        <v>0</v>
      </c>
      <c r="G95" s="213"/>
      <c r="H95" s="187"/>
    </row>
    <row r="96" spans="1:12" s="185" customFormat="1">
      <c r="A96" s="146" t="s">
        <v>11</v>
      </c>
      <c r="B96" s="68" t="s">
        <v>107</v>
      </c>
      <c r="C96" s="370">
        <v>5</v>
      </c>
      <c r="D96" s="222" t="s">
        <v>10</v>
      </c>
      <c r="E96" s="504"/>
      <c r="F96" s="431">
        <f>C96*E96</f>
        <v>0</v>
      </c>
      <c r="G96" s="213"/>
      <c r="H96" s="187"/>
    </row>
    <row r="97" spans="1:256" s="185" customFormat="1">
      <c r="A97" s="72"/>
      <c r="B97" s="217"/>
      <c r="C97" s="370"/>
      <c r="D97" s="171"/>
      <c r="E97" s="370"/>
      <c r="F97" s="212"/>
      <c r="G97" s="63"/>
      <c r="H97" s="187"/>
      <c r="L97" s="31"/>
    </row>
    <row r="98" spans="1:256" s="190" customFormat="1" ht="25.75">
      <c r="A98" s="186">
        <f>+$A$3+COUNT(A$4:A97)*0.01+0.01</f>
        <v>39.159999999999997</v>
      </c>
      <c r="B98" s="223" t="s">
        <v>108</v>
      </c>
      <c r="C98" s="208"/>
      <c r="D98" s="221"/>
      <c r="E98" s="370"/>
      <c r="F98" s="431"/>
      <c r="G98" s="62"/>
      <c r="H98" s="187"/>
      <c r="I98" s="189"/>
      <c r="J98" s="189"/>
      <c r="K98" s="189"/>
    </row>
    <row r="99" spans="1:256" s="190" customFormat="1">
      <c r="A99" s="72" t="s">
        <v>11</v>
      </c>
      <c r="B99" s="68" t="s">
        <v>109</v>
      </c>
      <c r="C99" s="370">
        <v>5</v>
      </c>
      <c r="D99" s="171" t="s">
        <v>33</v>
      </c>
      <c r="E99" s="504"/>
      <c r="F99" s="431">
        <f>C99*E99</f>
        <v>0</v>
      </c>
      <c r="G99" s="62"/>
      <c r="H99" s="187"/>
      <c r="I99" s="189"/>
      <c r="J99" s="189"/>
      <c r="K99" s="189"/>
    </row>
    <row r="100" spans="1:256" s="190" customFormat="1">
      <c r="A100" s="72"/>
      <c r="B100" s="68"/>
      <c r="C100" s="370"/>
      <c r="D100" s="171"/>
      <c r="E100" s="370"/>
      <c r="F100" s="431"/>
      <c r="G100" s="62"/>
      <c r="H100" s="187"/>
      <c r="I100" s="189"/>
      <c r="J100" s="189"/>
      <c r="K100" s="189"/>
    </row>
    <row r="101" spans="1:256" s="190" customFormat="1" ht="25.75">
      <c r="A101" s="186">
        <f>+$A$3+COUNT(A$4:A100)*0.01+0.01</f>
        <v>39.169999999999995</v>
      </c>
      <c r="B101" s="223" t="s">
        <v>110</v>
      </c>
      <c r="C101" s="208"/>
      <c r="D101" s="221"/>
      <c r="E101" s="370"/>
      <c r="F101" s="431"/>
      <c r="G101" s="62"/>
      <c r="H101" s="187"/>
      <c r="I101" s="189"/>
      <c r="J101" s="189"/>
      <c r="K101" s="189"/>
    </row>
    <row r="102" spans="1:256" s="190" customFormat="1">
      <c r="A102" s="72" t="s">
        <v>11</v>
      </c>
      <c r="B102" s="68" t="s">
        <v>111</v>
      </c>
      <c r="C102" s="370">
        <v>32</v>
      </c>
      <c r="D102" s="171" t="s">
        <v>33</v>
      </c>
      <c r="E102" s="504"/>
      <c r="F102" s="431">
        <f>C102*E102</f>
        <v>0</v>
      </c>
      <c r="G102" s="188"/>
      <c r="H102" s="187"/>
      <c r="I102" s="189"/>
      <c r="J102" s="189"/>
      <c r="K102" s="189"/>
    </row>
    <row r="103" spans="1:256" s="190" customFormat="1">
      <c r="A103" s="72" t="s">
        <v>11</v>
      </c>
      <c r="B103" s="68" t="s">
        <v>112</v>
      </c>
      <c r="C103" s="370">
        <v>2</v>
      </c>
      <c r="D103" s="171" t="s">
        <v>33</v>
      </c>
      <c r="E103" s="504"/>
      <c r="F103" s="431">
        <f>C103*E103</f>
        <v>0</v>
      </c>
      <c r="G103" s="188"/>
      <c r="H103" s="187"/>
      <c r="I103" s="189"/>
      <c r="J103" s="189"/>
      <c r="K103" s="189"/>
    </row>
    <row r="104" spans="1:256" s="190" customFormat="1">
      <c r="A104" s="72"/>
      <c r="B104" s="68"/>
      <c r="C104" s="370"/>
      <c r="D104" s="171"/>
      <c r="E104" s="370"/>
      <c r="F104" s="431"/>
      <c r="G104" s="188"/>
      <c r="H104" s="187"/>
      <c r="I104" s="189"/>
      <c r="J104" s="189"/>
      <c r="K104" s="189"/>
    </row>
    <row r="105" spans="1:256" s="190" customFormat="1">
      <c r="A105" s="186">
        <f>+$A$3+COUNT(A$4:A104)*0.01+0.01</f>
        <v>39.18</v>
      </c>
      <c r="B105" s="223" t="s">
        <v>114</v>
      </c>
      <c r="C105" s="208"/>
      <c r="D105" s="221"/>
      <c r="E105" s="370"/>
      <c r="F105" s="431"/>
      <c r="G105" s="62"/>
      <c r="H105" s="187"/>
      <c r="I105" s="189"/>
      <c r="J105" s="189"/>
      <c r="K105" s="189"/>
    </row>
    <row r="106" spans="1:256" s="190" customFormat="1">
      <c r="A106" s="72" t="s">
        <v>11</v>
      </c>
      <c r="B106" s="68" t="s">
        <v>111</v>
      </c>
      <c r="C106" s="370">
        <v>2</v>
      </c>
      <c r="D106" s="171" t="s">
        <v>33</v>
      </c>
      <c r="E106" s="504"/>
      <c r="F106" s="431">
        <f>C106*E106</f>
        <v>0</v>
      </c>
      <c r="G106" s="188"/>
      <c r="H106" s="187"/>
      <c r="I106" s="189"/>
      <c r="J106" s="189"/>
      <c r="K106" s="189"/>
    </row>
    <row r="107" spans="1:256" s="190" customFormat="1">
      <c r="A107" s="72" t="s">
        <v>11</v>
      </c>
      <c r="B107" s="68" t="s">
        <v>112</v>
      </c>
      <c r="C107" s="370">
        <v>1</v>
      </c>
      <c r="D107" s="171" t="s">
        <v>33</v>
      </c>
      <c r="E107" s="504"/>
      <c r="F107" s="431">
        <f>C107*E107</f>
        <v>0</v>
      </c>
      <c r="G107" s="188"/>
      <c r="H107" s="187"/>
      <c r="I107" s="189"/>
      <c r="J107" s="189"/>
      <c r="K107" s="189"/>
    </row>
    <row r="108" spans="1:256" s="190" customFormat="1">
      <c r="A108" s="72"/>
      <c r="B108" s="68"/>
      <c r="C108" s="370"/>
      <c r="D108" s="171"/>
      <c r="E108" s="370"/>
      <c r="F108" s="431"/>
      <c r="G108" s="188"/>
      <c r="H108" s="187"/>
      <c r="I108" s="189"/>
      <c r="J108" s="189"/>
      <c r="K108" s="189"/>
    </row>
    <row r="109" spans="1:256" s="190" customFormat="1">
      <c r="A109" s="186">
        <f>+$A$3+COUNT(A$4:A108)*0.01+0.01</f>
        <v>39.19</v>
      </c>
      <c r="B109" s="68" t="s">
        <v>115</v>
      </c>
      <c r="C109" s="370">
        <v>2</v>
      </c>
      <c r="D109" s="171" t="s">
        <v>33</v>
      </c>
      <c r="E109" s="504"/>
      <c r="F109" s="431">
        <f>C109*E109</f>
        <v>0</v>
      </c>
      <c r="G109" s="188"/>
      <c r="H109" s="187"/>
      <c r="I109" s="189"/>
      <c r="J109" s="189"/>
      <c r="K109" s="189"/>
    </row>
    <row r="110" spans="1:256" s="190" customFormat="1">
      <c r="A110" s="186"/>
      <c r="B110" s="68"/>
      <c r="C110" s="370"/>
      <c r="D110" s="171"/>
      <c r="E110" s="370"/>
      <c r="F110" s="431"/>
      <c r="G110" s="188"/>
      <c r="H110" s="187"/>
      <c r="I110" s="189"/>
      <c r="J110" s="189"/>
      <c r="K110" s="189"/>
    </row>
    <row r="111" spans="1:256" s="70" customFormat="1" ht="25.75">
      <c r="A111" s="186">
        <f>+$A$3+COUNT(A$4:A110)*0.01+0.01</f>
        <v>39.199999999999996</v>
      </c>
      <c r="B111" s="223" t="s">
        <v>747</v>
      </c>
      <c r="C111" s="124">
        <v>12</v>
      </c>
      <c r="D111" s="221" t="s">
        <v>15</v>
      </c>
      <c r="E111" s="541"/>
      <c r="F111" s="431">
        <f>C111*E111</f>
        <v>0</v>
      </c>
      <c r="G111" s="188"/>
      <c r="H111" s="187"/>
      <c r="I111" s="190"/>
      <c r="J111" s="189"/>
      <c r="K111" s="189"/>
      <c r="L111" s="189"/>
      <c r="M111" s="189"/>
      <c r="N111" s="190"/>
      <c r="O111" s="190"/>
      <c r="P111" s="190"/>
      <c r="Q111" s="190"/>
      <c r="R111" s="190"/>
      <c r="S111" s="190"/>
      <c r="T111" s="190"/>
      <c r="U111" s="190"/>
      <c r="V111" s="190"/>
      <c r="W111" s="190"/>
      <c r="X111" s="190"/>
      <c r="Y111" s="190"/>
      <c r="Z111" s="190"/>
      <c r="AA111" s="190"/>
      <c r="AB111" s="190"/>
      <c r="AC111" s="190"/>
      <c r="AD111" s="190"/>
      <c r="AE111" s="190"/>
      <c r="AF111" s="190"/>
      <c r="AG111" s="190"/>
      <c r="AH111" s="190"/>
      <c r="AI111" s="190"/>
      <c r="AJ111" s="190"/>
      <c r="AK111" s="190"/>
      <c r="AL111" s="190"/>
      <c r="AM111" s="190"/>
      <c r="AN111" s="190"/>
      <c r="AO111" s="190"/>
      <c r="AP111" s="190"/>
      <c r="AQ111" s="190"/>
      <c r="AR111" s="190"/>
      <c r="AS111" s="190"/>
      <c r="AT111" s="190"/>
      <c r="AU111" s="190"/>
      <c r="AV111" s="190"/>
      <c r="AW111" s="190"/>
      <c r="AX111" s="190"/>
      <c r="AY111" s="190"/>
      <c r="AZ111" s="190"/>
      <c r="BA111" s="190"/>
      <c r="BB111" s="190"/>
      <c r="BC111" s="190"/>
      <c r="BD111" s="190"/>
      <c r="BE111" s="190"/>
      <c r="BF111" s="190"/>
      <c r="BG111" s="190"/>
      <c r="BH111" s="190"/>
      <c r="BI111" s="190"/>
      <c r="BJ111" s="190"/>
      <c r="BK111" s="190"/>
      <c r="BL111" s="190"/>
      <c r="BM111" s="190"/>
      <c r="BN111" s="190"/>
      <c r="BO111" s="190"/>
      <c r="BP111" s="190"/>
      <c r="BQ111" s="190"/>
      <c r="BR111" s="190"/>
      <c r="BS111" s="190"/>
      <c r="BT111" s="190"/>
      <c r="BU111" s="190"/>
      <c r="BV111" s="190"/>
      <c r="BW111" s="190"/>
      <c r="BX111" s="190"/>
      <c r="BY111" s="190"/>
      <c r="BZ111" s="190"/>
      <c r="CA111" s="190"/>
      <c r="CB111" s="190"/>
      <c r="CC111" s="190"/>
      <c r="CD111" s="190"/>
      <c r="CE111" s="190"/>
      <c r="CF111" s="190"/>
      <c r="CG111" s="190"/>
      <c r="CH111" s="190"/>
      <c r="CI111" s="190"/>
      <c r="CJ111" s="190"/>
      <c r="CK111" s="190"/>
      <c r="CL111" s="190"/>
      <c r="CM111" s="190"/>
      <c r="CN111" s="190"/>
      <c r="CO111" s="190"/>
      <c r="CP111" s="190"/>
      <c r="CQ111" s="190"/>
      <c r="CR111" s="190"/>
      <c r="CS111" s="190"/>
      <c r="CT111" s="190"/>
      <c r="CU111" s="190"/>
      <c r="CV111" s="190"/>
      <c r="CW111" s="190"/>
      <c r="CX111" s="190"/>
      <c r="CY111" s="190"/>
      <c r="CZ111" s="190"/>
      <c r="DA111" s="190"/>
      <c r="DB111" s="190"/>
      <c r="DC111" s="190"/>
      <c r="DD111" s="190"/>
      <c r="DE111" s="190"/>
      <c r="DF111" s="190"/>
      <c r="DG111" s="190"/>
      <c r="DH111" s="190"/>
      <c r="DI111" s="190"/>
      <c r="DJ111" s="190"/>
      <c r="DK111" s="190"/>
      <c r="DL111" s="190"/>
      <c r="DM111" s="190"/>
      <c r="DN111" s="190"/>
      <c r="DO111" s="190"/>
      <c r="DP111" s="190"/>
      <c r="DQ111" s="190"/>
      <c r="DR111" s="190"/>
      <c r="DS111" s="190"/>
      <c r="DT111" s="190"/>
      <c r="DU111" s="190"/>
      <c r="DV111" s="190"/>
      <c r="DW111" s="190"/>
      <c r="DX111" s="190"/>
      <c r="DY111" s="190"/>
      <c r="DZ111" s="190"/>
      <c r="EA111" s="190"/>
      <c r="EB111" s="190"/>
      <c r="EC111" s="190"/>
      <c r="ED111" s="190"/>
      <c r="EE111" s="190"/>
      <c r="EF111" s="190"/>
      <c r="EG111" s="190"/>
      <c r="EH111" s="190"/>
      <c r="EI111" s="190"/>
      <c r="EJ111" s="190"/>
      <c r="EK111" s="190"/>
      <c r="EL111" s="190"/>
      <c r="EM111" s="190"/>
      <c r="EN111" s="190"/>
      <c r="EO111" s="190"/>
      <c r="EP111" s="190"/>
      <c r="EQ111" s="190"/>
      <c r="ER111" s="190"/>
      <c r="ES111" s="190"/>
      <c r="ET111" s="190"/>
      <c r="EU111" s="190"/>
      <c r="EV111" s="190"/>
      <c r="EW111" s="190"/>
      <c r="EX111" s="190"/>
      <c r="EY111" s="190"/>
      <c r="EZ111" s="190"/>
      <c r="FA111" s="190"/>
      <c r="FB111" s="190"/>
      <c r="FC111" s="190"/>
      <c r="FD111" s="190"/>
      <c r="FE111" s="190"/>
      <c r="FF111" s="190"/>
      <c r="FG111" s="190"/>
      <c r="FH111" s="190"/>
      <c r="FI111" s="190"/>
      <c r="FJ111" s="190"/>
      <c r="FK111" s="190"/>
      <c r="FL111" s="190"/>
      <c r="FM111" s="190"/>
      <c r="FN111" s="190"/>
      <c r="FO111" s="190"/>
      <c r="FP111" s="190"/>
      <c r="FQ111" s="190"/>
      <c r="FR111" s="190"/>
      <c r="FS111" s="190"/>
      <c r="FT111" s="190"/>
      <c r="FU111" s="190"/>
      <c r="FV111" s="190"/>
      <c r="FW111" s="190"/>
      <c r="FX111" s="190"/>
      <c r="FY111" s="190"/>
      <c r="FZ111" s="190"/>
      <c r="GA111" s="190"/>
      <c r="GB111" s="190"/>
      <c r="GC111" s="190"/>
      <c r="GD111" s="190"/>
      <c r="GE111" s="190"/>
      <c r="GF111" s="190"/>
      <c r="GG111" s="190"/>
      <c r="GH111" s="190"/>
      <c r="GI111" s="190"/>
      <c r="GJ111" s="190"/>
      <c r="GK111" s="190"/>
      <c r="GL111" s="190"/>
      <c r="GM111" s="190"/>
      <c r="GN111" s="190"/>
      <c r="GO111" s="190"/>
      <c r="GP111" s="190"/>
      <c r="GQ111" s="190"/>
      <c r="GR111" s="190"/>
      <c r="GS111" s="190"/>
      <c r="GT111" s="190"/>
      <c r="GU111" s="190"/>
      <c r="GV111" s="190"/>
      <c r="GW111" s="190"/>
      <c r="GX111" s="190"/>
      <c r="GY111" s="190"/>
      <c r="GZ111" s="190"/>
      <c r="HA111" s="190"/>
      <c r="HB111" s="190"/>
      <c r="HC111" s="190"/>
      <c r="HD111" s="190"/>
      <c r="HE111" s="190"/>
      <c r="HF111" s="190"/>
      <c r="HG111" s="190"/>
      <c r="HH111" s="190"/>
      <c r="HI111" s="190"/>
      <c r="HJ111" s="190"/>
      <c r="HK111" s="190"/>
      <c r="HL111" s="190"/>
      <c r="HM111" s="190"/>
      <c r="HN111" s="190"/>
      <c r="HO111" s="190"/>
      <c r="HP111" s="190"/>
      <c r="HQ111" s="190"/>
      <c r="HR111" s="190"/>
      <c r="HS111" s="190"/>
      <c r="HT111" s="190"/>
      <c r="HU111" s="190"/>
      <c r="HV111" s="190"/>
      <c r="HW111" s="190"/>
      <c r="HX111" s="190"/>
      <c r="HY111" s="190"/>
      <c r="HZ111" s="190"/>
      <c r="IA111" s="190"/>
      <c r="IB111" s="190"/>
      <c r="IC111" s="190"/>
      <c r="ID111" s="190"/>
      <c r="IE111" s="190"/>
      <c r="IF111" s="190"/>
      <c r="IG111" s="190"/>
      <c r="IH111" s="190"/>
      <c r="II111" s="190"/>
      <c r="IJ111" s="190"/>
      <c r="IK111" s="190"/>
      <c r="IL111" s="190"/>
      <c r="IM111" s="190"/>
      <c r="IN111" s="190"/>
      <c r="IO111" s="190"/>
      <c r="IP111" s="190"/>
      <c r="IQ111" s="190"/>
      <c r="IR111" s="190"/>
      <c r="IS111" s="190"/>
      <c r="IT111" s="190"/>
      <c r="IU111" s="190"/>
      <c r="IV111" s="190"/>
    </row>
    <row r="112" spans="1:256" s="185" customFormat="1">
      <c r="A112" s="186"/>
      <c r="B112" s="81"/>
      <c r="C112" s="208"/>
      <c r="D112" s="221"/>
      <c r="E112" s="370"/>
      <c r="F112" s="431"/>
      <c r="G112" s="63"/>
      <c r="H112" s="187"/>
    </row>
    <row r="113" spans="1:254" s="185" customFormat="1">
      <c r="A113" s="186">
        <f>+$A$3+COUNT(A$4:A112)*0.01+0.01</f>
        <v>39.21</v>
      </c>
      <c r="B113" s="81" t="s">
        <v>119</v>
      </c>
      <c r="C113" s="208"/>
      <c r="D113" s="221"/>
      <c r="E113" s="444"/>
      <c r="F113" s="212"/>
      <c r="H113" s="187"/>
    </row>
    <row r="114" spans="1:254" s="185" customFormat="1">
      <c r="A114" s="72" t="s">
        <v>11</v>
      </c>
      <c r="B114" s="81" t="s">
        <v>120</v>
      </c>
      <c r="C114" s="208">
        <v>28</v>
      </c>
      <c r="D114" s="221" t="s">
        <v>33</v>
      </c>
      <c r="E114" s="504"/>
      <c r="F114" s="431">
        <f>C114*E114</f>
        <v>0</v>
      </c>
      <c r="H114" s="187"/>
    </row>
    <row r="115" spans="1:254" s="185" customFormat="1">
      <c r="A115" s="72" t="s">
        <v>11</v>
      </c>
      <c r="B115" s="81" t="s">
        <v>121</v>
      </c>
      <c r="C115" s="208">
        <v>16</v>
      </c>
      <c r="D115" s="221" t="s">
        <v>33</v>
      </c>
      <c r="E115" s="504"/>
      <c r="F115" s="431">
        <f>C115*E115</f>
        <v>0</v>
      </c>
      <c r="H115" s="187"/>
    </row>
    <row r="116" spans="1:254" s="185" customFormat="1">
      <c r="A116" s="174"/>
      <c r="B116" s="81"/>
      <c r="C116" s="124"/>
      <c r="D116" s="221"/>
      <c r="E116" s="510"/>
      <c r="F116" s="431"/>
      <c r="H116" s="187"/>
    </row>
    <row r="117" spans="1:254" s="190" customFormat="1" ht="25.75">
      <c r="A117" s="186">
        <f>+$A$3+COUNT(A$4:A116)*0.01+0.01</f>
        <v>39.22</v>
      </c>
      <c r="B117" s="224" t="s">
        <v>122</v>
      </c>
      <c r="C117" s="208">
        <v>3</v>
      </c>
      <c r="D117" s="221" t="s">
        <v>15</v>
      </c>
      <c r="E117" s="504"/>
      <c r="F117" s="431">
        <f>C117*E117</f>
        <v>0</v>
      </c>
      <c r="H117" s="187"/>
      <c r="IH117" s="185"/>
      <c r="II117" s="185"/>
      <c r="IJ117" s="185"/>
      <c r="IK117" s="185"/>
      <c r="IL117" s="185"/>
      <c r="IM117" s="185"/>
      <c r="IN117" s="185"/>
      <c r="IO117" s="185"/>
      <c r="IP117" s="185"/>
      <c r="IQ117" s="185"/>
      <c r="IR117" s="185"/>
      <c r="IS117" s="185"/>
      <c r="IT117" s="185"/>
    </row>
    <row r="118" spans="1:254" s="226" customFormat="1">
      <c r="A118" s="191"/>
      <c r="B118" s="68"/>
      <c r="C118" s="370"/>
      <c r="D118" s="171"/>
      <c r="E118" s="444"/>
      <c r="F118" s="431"/>
      <c r="G118" s="225"/>
      <c r="H118" s="187"/>
      <c r="IN118" s="227"/>
      <c r="IO118" s="227"/>
      <c r="IP118" s="227"/>
      <c r="IQ118" s="227"/>
      <c r="IR118" s="227"/>
      <c r="IS118" s="227"/>
      <c r="IT118" s="227"/>
    </row>
    <row r="119" spans="1:254" s="93" customFormat="1" ht="25.75">
      <c r="A119" s="186">
        <f>+$A$3+COUNT(A$4:A118)*0.01+0.01</f>
        <v>39.229999999999997</v>
      </c>
      <c r="B119" s="223" t="s">
        <v>116</v>
      </c>
      <c r="C119" s="201"/>
      <c r="D119" s="228"/>
      <c r="E119" s="437"/>
      <c r="F119" s="430"/>
      <c r="G119" s="94"/>
      <c r="H119" s="187"/>
    </row>
    <row r="120" spans="1:254" s="93" customFormat="1">
      <c r="A120" s="229" t="s">
        <v>11</v>
      </c>
      <c r="B120" s="223" t="s">
        <v>117</v>
      </c>
      <c r="C120" s="201">
        <v>6</v>
      </c>
      <c r="D120" s="228" t="s">
        <v>33</v>
      </c>
      <c r="E120" s="542"/>
      <c r="F120" s="430">
        <f>C120*E120</f>
        <v>0</v>
      </c>
      <c r="G120" s="94"/>
      <c r="H120" s="187"/>
    </row>
    <row r="121" spans="1:254" s="93" customFormat="1">
      <c r="A121" s="229" t="s">
        <v>11</v>
      </c>
      <c r="B121" s="223" t="s">
        <v>485</v>
      </c>
      <c r="C121" s="201">
        <v>4</v>
      </c>
      <c r="D121" s="228" t="s">
        <v>33</v>
      </c>
      <c r="E121" s="542"/>
      <c r="F121" s="430">
        <f>C121*E121</f>
        <v>0</v>
      </c>
      <c r="G121" s="94"/>
      <c r="H121" s="187"/>
    </row>
    <row r="122" spans="1:254" s="93" customFormat="1">
      <c r="A122" s="229" t="s">
        <v>11</v>
      </c>
      <c r="B122" s="223" t="s">
        <v>118</v>
      </c>
      <c r="C122" s="193">
        <v>20</v>
      </c>
      <c r="D122" s="228" t="s">
        <v>33</v>
      </c>
      <c r="E122" s="542"/>
      <c r="F122" s="430">
        <f>C122*E122</f>
        <v>0</v>
      </c>
      <c r="G122" s="94"/>
      <c r="H122" s="187"/>
    </row>
    <row r="123" spans="1:254" s="93" customFormat="1">
      <c r="A123" s="90"/>
      <c r="B123" s="230"/>
      <c r="C123" s="446"/>
      <c r="E123" s="510"/>
      <c r="F123" s="124"/>
      <c r="G123" s="94"/>
      <c r="H123" s="187"/>
    </row>
    <row r="124" spans="1:254" s="93" customFormat="1">
      <c r="A124" s="186">
        <f>+$A$3+COUNT(A$4:A123)*0.01+0.01</f>
        <v>39.239999999999995</v>
      </c>
      <c r="B124" s="223" t="s">
        <v>487</v>
      </c>
      <c r="C124" s="201"/>
      <c r="D124" s="228"/>
      <c r="E124" s="437"/>
      <c r="F124" s="430"/>
      <c r="G124" s="94"/>
      <c r="H124" s="187"/>
    </row>
    <row r="125" spans="1:254" s="93" customFormat="1">
      <c r="A125" s="229" t="s">
        <v>11</v>
      </c>
      <c r="B125" s="223" t="s">
        <v>117</v>
      </c>
      <c r="C125" s="201">
        <v>2</v>
      </c>
      <c r="D125" s="228" t="s">
        <v>33</v>
      </c>
      <c r="E125" s="542"/>
      <c r="F125" s="430">
        <f>C125*E125</f>
        <v>0</v>
      </c>
      <c r="G125" s="94"/>
      <c r="H125" s="187"/>
    </row>
    <row r="126" spans="1:254" s="93" customFormat="1">
      <c r="A126" s="90"/>
      <c r="B126" s="230"/>
      <c r="C126" s="446"/>
      <c r="E126" s="510"/>
      <c r="F126" s="124"/>
      <c r="G126" s="94"/>
      <c r="H126" s="187"/>
    </row>
    <row r="127" spans="1:254" s="93" customFormat="1" ht="38.6">
      <c r="A127" s="186">
        <f>+$A$3+COUNT(A$4:A126)*0.01+0.01</f>
        <v>39.25</v>
      </c>
      <c r="B127" s="223" t="s">
        <v>490</v>
      </c>
      <c r="C127" s="446">
        <v>12</v>
      </c>
      <c r="D127" s="231" t="s">
        <v>33</v>
      </c>
      <c r="E127" s="548"/>
      <c r="F127" s="430">
        <f>C127*E127</f>
        <v>0</v>
      </c>
      <c r="G127" s="94"/>
      <c r="H127" s="187"/>
    </row>
    <row r="128" spans="1:254" s="93" customFormat="1">
      <c r="A128" s="186"/>
      <c r="B128" s="81"/>
      <c r="C128" s="201"/>
      <c r="D128" s="228"/>
      <c r="E128" s="437"/>
      <c r="F128" s="430"/>
      <c r="G128" s="94"/>
      <c r="H128" s="187"/>
    </row>
    <row r="129" spans="1:254" s="93" customFormat="1" ht="38.6">
      <c r="A129" s="186">
        <f>+$A$3+COUNT(A$4:A128)*0.01+0.01</f>
        <v>39.26</v>
      </c>
      <c r="B129" s="223" t="s">
        <v>489</v>
      </c>
      <c r="C129" s="446">
        <v>2</v>
      </c>
      <c r="D129" s="231" t="s">
        <v>33</v>
      </c>
      <c r="E129" s="548"/>
      <c r="F129" s="430">
        <f>C129*E129</f>
        <v>0</v>
      </c>
      <c r="G129" s="94"/>
      <c r="H129" s="187"/>
    </row>
    <row r="130" spans="1:254" s="93" customFormat="1">
      <c r="A130" s="90"/>
      <c r="B130" s="223"/>
      <c r="C130" s="446"/>
      <c r="D130" s="231"/>
      <c r="E130" s="512"/>
      <c r="F130" s="430"/>
      <c r="G130" s="94"/>
      <c r="H130" s="187"/>
    </row>
    <row r="131" spans="1:254" s="226" customFormat="1">
      <c r="A131" s="191"/>
      <c r="B131" s="68"/>
      <c r="C131" s="370"/>
      <c r="D131" s="171"/>
      <c r="E131" s="444"/>
      <c r="F131" s="431"/>
      <c r="G131" s="225"/>
      <c r="H131" s="187"/>
      <c r="IN131" s="227"/>
      <c r="IO131" s="227"/>
      <c r="IP131" s="227"/>
      <c r="IQ131" s="227"/>
      <c r="IR131" s="227"/>
      <c r="IS131" s="227"/>
      <c r="IT131" s="227"/>
    </row>
    <row r="132" spans="1:254" s="226" customFormat="1">
      <c r="A132" s="186">
        <f>+$A$3+COUNT(A$4:A117)*0.01+0.01</f>
        <v>39.229999999999997</v>
      </c>
      <c r="B132" s="219" t="s">
        <v>123</v>
      </c>
      <c r="C132" s="437"/>
      <c r="D132" s="232"/>
      <c r="E132" s="437"/>
      <c r="F132" s="201"/>
      <c r="G132" s="225"/>
      <c r="H132" s="187"/>
      <c r="IN132" s="227"/>
      <c r="IO132" s="227"/>
      <c r="IP132" s="227"/>
      <c r="IQ132" s="227"/>
      <c r="IR132" s="227"/>
      <c r="IS132" s="227"/>
      <c r="IT132" s="227"/>
    </row>
    <row r="133" spans="1:254" s="226" customFormat="1" ht="38.6">
      <c r="A133" s="198" t="s">
        <v>11</v>
      </c>
      <c r="B133" s="68" t="s">
        <v>125</v>
      </c>
      <c r="C133" s="437">
        <v>2</v>
      </c>
      <c r="D133" s="232" t="s">
        <v>10</v>
      </c>
      <c r="E133" s="504"/>
      <c r="F133" s="430">
        <f t="shared" ref="F133:F139" si="3">C133*E133</f>
        <v>0</v>
      </c>
      <c r="G133" s="225"/>
      <c r="H133" s="187"/>
      <c r="IN133" s="227"/>
      <c r="IO133" s="227"/>
      <c r="IP133" s="227"/>
      <c r="IQ133" s="227"/>
      <c r="IR133" s="227"/>
      <c r="IS133" s="227"/>
      <c r="IT133" s="227"/>
    </row>
    <row r="134" spans="1:254" s="226" customFormat="1" ht="38.6">
      <c r="A134" s="198" t="s">
        <v>11</v>
      </c>
      <c r="B134" s="68" t="s">
        <v>126</v>
      </c>
      <c r="C134" s="437">
        <v>2</v>
      </c>
      <c r="D134" s="232" t="s">
        <v>10</v>
      </c>
      <c r="E134" s="504"/>
      <c r="F134" s="430">
        <f t="shared" si="3"/>
        <v>0</v>
      </c>
      <c r="G134" s="225"/>
      <c r="H134" s="187"/>
      <c r="IN134" s="227"/>
      <c r="IO134" s="227"/>
      <c r="IP134" s="227"/>
      <c r="IQ134" s="227"/>
      <c r="IR134" s="227"/>
      <c r="IS134" s="227"/>
      <c r="IT134" s="227"/>
    </row>
    <row r="135" spans="1:254" s="226" customFormat="1">
      <c r="A135" s="198" t="s">
        <v>11</v>
      </c>
      <c r="B135" s="68" t="s">
        <v>127</v>
      </c>
      <c r="C135" s="437">
        <v>90</v>
      </c>
      <c r="D135" s="232" t="s">
        <v>12</v>
      </c>
      <c r="E135" s="504"/>
      <c r="F135" s="430">
        <f t="shared" si="3"/>
        <v>0</v>
      </c>
      <c r="G135" s="225"/>
      <c r="H135" s="187"/>
      <c r="IN135" s="227"/>
      <c r="IO135" s="227"/>
      <c r="IP135" s="227"/>
      <c r="IQ135" s="227"/>
      <c r="IR135" s="227"/>
      <c r="IS135" s="227"/>
      <c r="IT135" s="227"/>
    </row>
    <row r="136" spans="1:254" s="226" customFormat="1">
      <c r="A136" s="198" t="s">
        <v>11</v>
      </c>
      <c r="B136" s="68" t="s">
        <v>128</v>
      </c>
      <c r="C136" s="437">
        <v>90</v>
      </c>
      <c r="D136" s="232" t="s">
        <v>12</v>
      </c>
      <c r="E136" s="504"/>
      <c r="F136" s="430">
        <f t="shared" si="3"/>
        <v>0</v>
      </c>
      <c r="G136" s="225"/>
      <c r="H136" s="187"/>
      <c r="IN136" s="227"/>
      <c r="IO136" s="227"/>
      <c r="IP136" s="227"/>
      <c r="IQ136" s="227"/>
      <c r="IR136" s="227"/>
      <c r="IS136" s="227"/>
      <c r="IT136" s="227"/>
    </row>
    <row r="137" spans="1:254" s="226" customFormat="1">
      <c r="A137" s="198" t="s">
        <v>11</v>
      </c>
      <c r="B137" s="68" t="s">
        <v>129</v>
      </c>
      <c r="C137" s="370">
        <v>35</v>
      </c>
      <c r="D137" s="171" t="s">
        <v>12</v>
      </c>
      <c r="E137" s="545"/>
      <c r="F137" s="431">
        <f t="shared" si="3"/>
        <v>0</v>
      </c>
      <c r="G137" s="225"/>
      <c r="H137" s="187"/>
      <c r="IN137" s="227"/>
      <c r="IO137" s="227"/>
      <c r="IP137" s="227"/>
      <c r="IQ137" s="227"/>
      <c r="IR137" s="227"/>
      <c r="IS137" s="227"/>
      <c r="IT137" s="227"/>
    </row>
    <row r="138" spans="1:254" s="226" customFormat="1" ht="51.45">
      <c r="A138" s="198" t="s">
        <v>11</v>
      </c>
      <c r="B138" s="68" t="s">
        <v>130</v>
      </c>
      <c r="C138" s="437">
        <v>55</v>
      </c>
      <c r="D138" s="232" t="s">
        <v>10</v>
      </c>
      <c r="E138" s="504"/>
      <c r="F138" s="430">
        <f t="shared" si="3"/>
        <v>0</v>
      </c>
      <c r="G138" s="225"/>
      <c r="H138" s="187"/>
      <c r="IN138" s="227"/>
      <c r="IO138" s="227"/>
      <c r="IP138" s="227"/>
      <c r="IQ138" s="227"/>
      <c r="IR138" s="227"/>
      <c r="IS138" s="227"/>
      <c r="IT138" s="227"/>
    </row>
    <row r="139" spans="1:254" s="226" customFormat="1">
      <c r="A139" s="198" t="s">
        <v>11</v>
      </c>
      <c r="B139" s="68" t="s">
        <v>131</v>
      </c>
      <c r="C139" s="437">
        <v>1</v>
      </c>
      <c r="D139" s="232" t="s">
        <v>10</v>
      </c>
      <c r="E139" s="504"/>
      <c r="F139" s="430">
        <f t="shared" si="3"/>
        <v>0</v>
      </c>
      <c r="G139" s="225"/>
      <c r="H139" s="187"/>
      <c r="IN139" s="227"/>
      <c r="IO139" s="227"/>
      <c r="IP139" s="227"/>
      <c r="IQ139" s="227"/>
      <c r="IR139" s="227"/>
      <c r="IS139" s="227"/>
      <c r="IT139" s="227"/>
    </row>
    <row r="140" spans="1:254" s="226" customFormat="1">
      <c r="A140" s="233"/>
      <c r="B140" s="68"/>
      <c r="C140" s="437"/>
      <c r="D140" s="232"/>
      <c r="E140" s="513"/>
      <c r="F140" s="430"/>
      <c r="G140" s="225"/>
      <c r="IN140" s="227"/>
      <c r="IO140" s="227"/>
      <c r="IP140" s="227"/>
      <c r="IQ140" s="227"/>
      <c r="IR140" s="227"/>
      <c r="IS140" s="227"/>
      <c r="IT140" s="227"/>
    </row>
    <row r="141" spans="1:254" s="236" customFormat="1" ht="25.75">
      <c r="A141" s="186">
        <f>+$A$3+COUNT(A$4:A140)*0.01+0.01</f>
        <v>39.28</v>
      </c>
      <c r="B141" s="234" t="s">
        <v>132</v>
      </c>
      <c r="C141" s="430"/>
      <c r="D141" s="235"/>
      <c r="E141" s="514"/>
      <c r="F141" s="430"/>
      <c r="G141" s="188"/>
      <c r="IN141" s="96"/>
      <c r="IO141" s="96"/>
      <c r="IP141" s="96"/>
      <c r="IQ141" s="96"/>
      <c r="IR141" s="96"/>
      <c r="IS141" s="96"/>
      <c r="IT141" s="96"/>
    </row>
    <row r="142" spans="1:254" s="185" customFormat="1" ht="41.25" customHeight="1">
      <c r="A142" s="198" t="s">
        <v>11</v>
      </c>
      <c r="B142" s="237" t="s">
        <v>754</v>
      </c>
      <c r="C142" s="431">
        <v>1</v>
      </c>
      <c r="D142" s="238" t="s">
        <v>10</v>
      </c>
      <c r="E142" s="549"/>
      <c r="F142" s="431">
        <f>C142*E142</f>
        <v>0</v>
      </c>
      <c r="G142" s="239"/>
    </row>
    <row r="143" spans="1:254" s="28" customFormat="1">
      <c r="A143" s="240" t="s">
        <v>11</v>
      </c>
      <c r="B143" s="237" t="s">
        <v>764</v>
      </c>
      <c r="C143" s="431">
        <v>1</v>
      </c>
      <c r="D143" s="241" t="s">
        <v>10</v>
      </c>
      <c r="E143" s="549"/>
      <c r="F143" s="431">
        <f>C143*E143</f>
        <v>0</v>
      </c>
      <c r="G143" s="239"/>
      <c r="H143" s="185"/>
    </row>
    <row r="144" spans="1:254" s="185" customFormat="1" ht="25.75">
      <c r="A144" s="146" t="s">
        <v>11</v>
      </c>
      <c r="B144" s="237" t="s">
        <v>133</v>
      </c>
      <c r="C144" s="437">
        <v>1</v>
      </c>
      <c r="D144" s="238" t="s">
        <v>10</v>
      </c>
      <c r="E144" s="549"/>
      <c r="F144" s="431">
        <f>C144*E144</f>
        <v>0</v>
      </c>
      <c r="G144" s="239"/>
    </row>
    <row r="145" spans="1:254" s="236" customFormat="1">
      <c r="A145" s="146" t="s">
        <v>11</v>
      </c>
      <c r="B145" s="237" t="s">
        <v>60</v>
      </c>
      <c r="C145" s="437">
        <v>1</v>
      </c>
      <c r="D145" s="242" t="s">
        <v>10</v>
      </c>
      <c r="E145" s="504"/>
      <c r="F145" s="431">
        <f>C145*E145</f>
        <v>0</v>
      </c>
      <c r="G145" s="188"/>
      <c r="IN145" s="96"/>
      <c r="IO145" s="96"/>
      <c r="IP145" s="96"/>
      <c r="IQ145" s="96"/>
      <c r="IR145" s="96"/>
      <c r="IS145" s="96"/>
      <c r="IT145" s="96"/>
    </row>
    <row r="146" spans="1:254" s="180" customFormat="1" ht="13.3" thickBot="1">
      <c r="A146" s="243"/>
      <c r="B146" s="108"/>
      <c r="C146" s="447"/>
      <c r="D146" s="244"/>
      <c r="E146" s="515"/>
      <c r="F146" s="455"/>
      <c r="G146" s="245"/>
      <c r="IM146" s="172"/>
      <c r="IN146" s="172"/>
      <c r="IO146" s="172"/>
      <c r="IP146" s="172"/>
      <c r="IQ146" s="172"/>
      <c r="IR146" s="172"/>
      <c r="IS146" s="172"/>
      <c r="IT146" s="172"/>
    </row>
    <row r="147" spans="1:254" ht="13.3" thickTop="1">
      <c r="A147" s="173"/>
      <c r="B147" s="65" t="s">
        <v>134</v>
      </c>
      <c r="C147" s="370"/>
      <c r="D147" s="171"/>
      <c r="E147" s="370"/>
      <c r="F147" s="461">
        <f>SUM(,F24,F28:F146)</f>
        <v>0</v>
      </c>
      <c r="G147" s="63"/>
    </row>
    <row r="148" spans="1:254">
      <c r="A148" s="173"/>
      <c r="B148" s="246"/>
      <c r="C148" s="370"/>
      <c r="D148" s="171"/>
      <c r="E148" s="370"/>
      <c r="F148" s="208"/>
      <c r="G148" s="63"/>
    </row>
    <row r="151" spans="1:254" s="93" customFormat="1">
      <c r="A151" s="140">
        <f>'Rekapitulacija-komplet'!A99</f>
        <v>40</v>
      </c>
      <c r="B151" s="114" t="s">
        <v>161</v>
      </c>
      <c r="C151" s="448"/>
      <c r="E151" s="516"/>
      <c r="F151" s="456"/>
      <c r="G151" s="141"/>
    </row>
    <row r="152" spans="1:254" s="93" customFormat="1">
      <c r="A152" s="140"/>
      <c r="B152" s="114" t="s">
        <v>13</v>
      </c>
      <c r="C152" s="448"/>
      <c r="E152" s="516"/>
      <c r="F152" s="456"/>
      <c r="G152" s="141"/>
    </row>
    <row r="153" spans="1:254" s="93" customFormat="1">
      <c r="A153" s="140"/>
      <c r="B153" s="247"/>
      <c r="C153" s="448"/>
      <c r="E153" s="516"/>
      <c r="F153" s="456"/>
      <c r="G153" s="141"/>
    </row>
    <row r="154" spans="1:254" s="93" customFormat="1">
      <c r="A154" s="140"/>
      <c r="B154" s="114" t="s">
        <v>25</v>
      </c>
      <c r="C154" s="448"/>
      <c r="E154" s="516"/>
      <c r="F154" s="456"/>
      <c r="G154" s="141"/>
    </row>
    <row r="155" spans="1:254" s="93" customFormat="1">
      <c r="A155" s="248" t="s">
        <v>11</v>
      </c>
      <c r="B155" s="114" t="s">
        <v>26</v>
      </c>
      <c r="C155" s="448"/>
      <c r="E155" s="516"/>
      <c r="F155" s="456"/>
      <c r="G155" s="141"/>
    </row>
    <row r="156" spans="1:254" s="93" customFormat="1">
      <c r="A156" s="248" t="s">
        <v>11</v>
      </c>
      <c r="B156" s="114" t="s">
        <v>27</v>
      </c>
      <c r="C156" s="448"/>
      <c r="E156" s="516"/>
      <c r="F156" s="456"/>
      <c r="G156" s="141"/>
    </row>
    <row r="157" spans="1:254" s="93" customFormat="1" ht="25.75">
      <c r="A157" s="248" t="s">
        <v>11</v>
      </c>
      <c r="B157" s="114" t="s">
        <v>28</v>
      </c>
      <c r="C157" s="448"/>
      <c r="E157" s="516"/>
      <c r="F157" s="456"/>
      <c r="G157" s="141"/>
    </row>
    <row r="158" spans="1:254" s="93" customFormat="1">
      <c r="A158" s="248" t="s">
        <v>11</v>
      </c>
      <c r="B158" s="114" t="s">
        <v>29</v>
      </c>
      <c r="C158" s="448"/>
      <c r="E158" s="516"/>
      <c r="F158" s="456"/>
      <c r="G158" s="141"/>
    </row>
    <row r="159" spans="1:254" s="93" customFormat="1" ht="25.75">
      <c r="A159" s="248" t="s">
        <v>11</v>
      </c>
      <c r="B159" s="114" t="s">
        <v>160</v>
      </c>
      <c r="C159" s="448"/>
      <c r="E159" s="516"/>
      <c r="F159" s="456"/>
      <c r="G159" s="141"/>
    </row>
    <row r="160" spans="1:254" s="93" customFormat="1">
      <c r="A160" s="248"/>
      <c r="B160" s="247"/>
      <c r="C160" s="448"/>
      <c r="E160" s="516"/>
      <c r="F160" s="456"/>
      <c r="G160" s="141"/>
    </row>
    <row r="161" spans="1:7" s="93" customFormat="1" ht="15.75" customHeight="1">
      <c r="A161" s="248" t="s">
        <v>11</v>
      </c>
      <c r="B161" s="114" t="s">
        <v>20</v>
      </c>
      <c r="C161" s="448"/>
      <c r="E161" s="516"/>
      <c r="F161" s="456"/>
      <c r="G161" s="141"/>
    </row>
    <row r="162" spans="1:7" s="93" customFormat="1">
      <c r="A162" s="249"/>
      <c r="C162" s="446"/>
      <c r="E162" s="510"/>
      <c r="F162" s="124"/>
      <c r="G162" s="94"/>
    </row>
    <row r="163" spans="1:7" s="93" customFormat="1" ht="38.6">
      <c r="A163" s="90">
        <f>+$A$151+COUNT(A$152:A162)*0.01+0.01</f>
        <v>40.01</v>
      </c>
      <c r="B163" s="250" t="s">
        <v>360</v>
      </c>
      <c r="C163" s="446">
        <v>12</v>
      </c>
      <c r="D163" s="93" t="s">
        <v>30</v>
      </c>
      <c r="E163" s="541"/>
      <c r="F163" s="124">
        <f>C163*E163</f>
        <v>0</v>
      </c>
      <c r="G163" s="94"/>
    </row>
    <row r="164" spans="1:7" s="93" customFormat="1">
      <c r="A164" s="90"/>
      <c r="B164" s="251" t="s">
        <v>361</v>
      </c>
      <c r="C164" s="446"/>
      <c r="E164" s="510"/>
      <c r="F164" s="124"/>
      <c r="G164" s="94"/>
    </row>
    <row r="165" spans="1:7" s="93" customFormat="1">
      <c r="A165" s="90"/>
      <c r="B165" s="252" t="s">
        <v>362</v>
      </c>
      <c r="C165" s="446"/>
      <c r="E165" s="510"/>
      <c r="F165" s="124"/>
      <c r="G165" s="94"/>
    </row>
    <row r="166" spans="1:7" s="93" customFormat="1" ht="25.75">
      <c r="A166" s="90">
        <f>+$A$151+COUNT(A$152:A163)*0.01+0.01</f>
        <v>40.019999999999996</v>
      </c>
      <c r="B166" s="250" t="s">
        <v>363</v>
      </c>
      <c r="C166" s="446">
        <v>36</v>
      </c>
      <c r="D166" s="93" t="s">
        <v>30</v>
      </c>
      <c r="E166" s="541"/>
      <c r="F166" s="124">
        <f>C166*E166</f>
        <v>0</v>
      </c>
      <c r="G166" s="94"/>
    </row>
    <row r="167" spans="1:7" s="93" customFormat="1">
      <c r="A167" s="90"/>
      <c r="B167" s="251" t="s">
        <v>364</v>
      </c>
      <c r="C167" s="446"/>
      <c r="E167" s="510"/>
      <c r="F167" s="124"/>
      <c r="G167" s="94"/>
    </row>
    <row r="168" spans="1:7" s="93" customFormat="1">
      <c r="A168" s="90"/>
      <c r="B168" s="252" t="s">
        <v>365</v>
      </c>
      <c r="C168" s="446"/>
      <c r="E168" s="510"/>
      <c r="F168" s="124"/>
      <c r="G168" s="94"/>
    </row>
    <row r="169" spans="1:7" s="93" customFormat="1">
      <c r="A169" s="90">
        <f>+$A$151+COUNT(A$152:A166)*0.01+0.01</f>
        <v>40.03</v>
      </c>
      <c r="B169" s="253" t="s">
        <v>366</v>
      </c>
      <c r="C169" s="446">
        <v>16</v>
      </c>
      <c r="D169" s="93" t="s">
        <v>30</v>
      </c>
      <c r="E169" s="541"/>
      <c r="F169" s="124">
        <f t="shared" ref="F169:F175" si="4">C169*E169</f>
        <v>0</v>
      </c>
      <c r="G169" s="94"/>
    </row>
    <row r="170" spans="1:7" s="93" customFormat="1">
      <c r="A170" s="90">
        <f>+$A$151+COUNT(A$152:A169)*0.01+0.01</f>
        <v>40.04</v>
      </c>
      <c r="B170" s="252" t="s">
        <v>367</v>
      </c>
      <c r="C170" s="446">
        <v>12</v>
      </c>
      <c r="D170" s="93" t="s">
        <v>30</v>
      </c>
      <c r="E170" s="541"/>
      <c r="F170" s="124">
        <f t="shared" si="4"/>
        <v>0</v>
      </c>
      <c r="G170" s="94"/>
    </row>
    <row r="171" spans="1:7" s="93" customFormat="1">
      <c r="A171" s="90">
        <f>+$A$151+COUNT(A$152:A170)*0.01+0.01</f>
        <v>40.049999999999997</v>
      </c>
      <c r="B171" s="254" t="s">
        <v>369</v>
      </c>
      <c r="C171" s="446">
        <v>24</v>
      </c>
      <c r="D171" s="93" t="s">
        <v>30</v>
      </c>
      <c r="E171" s="541"/>
      <c r="F171" s="124">
        <f t="shared" si="4"/>
        <v>0</v>
      </c>
      <c r="G171" s="94"/>
    </row>
    <row r="172" spans="1:7" s="93" customFormat="1">
      <c r="A172" s="90">
        <f>+$A$151+COUNT(A$152:A171)*0.01+0.01</f>
        <v>40.059999999999995</v>
      </c>
      <c r="B172" s="255" t="s">
        <v>370</v>
      </c>
      <c r="C172" s="446">
        <v>12</v>
      </c>
      <c r="D172" s="93" t="s">
        <v>30</v>
      </c>
      <c r="E172" s="541"/>
      <c r="F172" s="124">
        <f t="shared" si="4"/>
        <v>0</v>
      </c>
      <c r="G172" s="94"/>
    </row>
    <row r="173" spans="1:7" s="93" customFormat="1">
      <c r="A173" s="90">
        <f>+$A$151+COUNT(A$152:A172)*0.01+0.01</f>
        <v>40.07</v>
      </c>
      <c r="B173" s="255" t="s">
        <v>371</v>
      </c>
      <c r="C173" s="446">
        <v>60</v>
      </c>
      <c r="D173" s="93" t="s">
        <v>30</v>
      </c>
      <c r="E173" s="541"/>
      <c r="F173" s="124">
        <f t="shared" si="4"/>
        <v>0</v>
      </c>
      <c r="G173" s="94"/>
    </row>
    <row r="174" spans="1:7" s="93" customFormat="1">
      <c r="A174" s="90">
        <f>+$A$151+COUNT(A$152:A173)*0.01+0.01</f>
        <v>40.08</v>
      </c>
      <c r="B174" s="255" t="s">
        <v>372</v>
      </c>
      <c r="C174" s="446">
        <v>34</v>
      </c>
      <c r="D174" s="93" t="s">
        <v>30</v>
      </c>
      <c r="E174" s="541"/>
      <c r="F174" s="124">
        <f t="shared" si="4"/>
        <v>0</v>
      </c>
      <c r="G174" s="94"/>
    </row>
    <row r="175" spans="1:7" s="93" customFormat="1">
      <c r="A175" s="90">
        <f>+$A$151+COUNT(A$152:A174)*0.01+0.01</f>
        <v>40.089999999999996</v>
      </c>
      <c r="B175" s="230" t="s">
        <v>373</v>
      </c>
      <c r="C175" s="446">
        <v>16</v>
      </c>
      <c r="D175" s="93" t="s">
        <v>30</v>
      </c>
      <c r="E175" s="541"/>
      <c r="F175" s="124">
        <f t="shared" si="4"/>
        <v>0</v>
      </c>
      <c r="G175" s="94"/>
    </row>
    <row r="176" spans="1:7" s="93" customFormat="1" ht="25.75">
      <c r="A176" s="90">
        <f>+$A$151+COUNT(A$152:A175)*0.01+0.01</f>
        <v>40.1</v>
      </c>
      <c r="B176" s="250" t="s">
        <v>378</v>
      </c>
      <c r="C176" s="446">
        <v>7</v>
      </c>
      <c r="D176" s="93" t="s">
        <v>30</v>
      </c>
      <c r="E176" s="541"/>
      <c r="F176" s="124">
        <f>C176*E176</f>
        <v>0</v>
      </c>
      <c r="G176" s="94"/>
    </row>
    <row r="177" spans="1:7" s="93" customFormat="1" ht="25.75">
      <c r="A177" s="90"/>
      <c r="B177" s="230" t="s">
        <v>379</v>
      </c>
      <c r="C177" s="446"/>
      <c r="E177" s="510"/>
      <c r="F177" s="124"/>
      <c r="G177" s="94"/>
    </row>
    <row r="178" spans="1:7" s="93" customFormat="1">
      <c r="A178" s="90"/>
      <c r="B178" s="252" t="s">
        <v>380</v>
      </c>
      <c r="C178" s="446"/>
      <c r="E178" s="510"/>
      <c r="F178" s="124"/>
      <c r="G178" s="94"/>
    </row>
    <row r="179" spans="1:7" s="93" customFormat="1" ht="25.75">
      <c r="A179" s="90">
        <f>+$A$151+COUNT(A$152:A178)*0.01+0.01</f>
        <v>40.11</v>
      </c>
      <c r="B179" s="250" t="s">
        <v>385</v>
      </c>
      <c r="C179" s="446">
        <v>19</v>
      </c>
      <c r="D179" s="93" t="s">
        <v>30</v>
      </c>
      <c r="E179" s="541"/>
      <c r="F179" s="124">
        <f>C179*E179</f>
        <v>0</v>
      </c>
      <c r="G179" s="94"/>
    </row>
    <row r="180" spans="1:7" s="93" customFormat="1">
      <c r="A180" s="90"/>
      <c r="B180" s="230" t="s">
        <v>386</v>
      </c>
      <c r="C180" s="446"/>
      <c r="E180" s="510"/>
      <c r="F180" s="124"/>
      <c r="G180" s="94"/>
    </row>
    <row r="181" spans="1:7" s="93" customFormat="1">
      <c r="A181" s="90"/>
      <c r="B181" s="252" t="s">
        <v>387</v>
      </c>
      <c r="C181" s="446"/>
      <c r="E181" s="510"/>
      <c r="F181" s="124"/>
      <c r="G181" s="94"/>
    </row>
    <row r="182" spans="1:7" s="93" customFormat="1" ht="25.75">
      <c r="A182" s="90">
        <f>+$A$151+COUNT(A$152:A181)*0.01+0.01</f>
        <v>40.119999999999997</v>
      </c>
      <c r="B182" s="250" t="s">
        <v>388</v>
      </c>
      <c r="C182" s="446">
        <v>14</v>
      </c>
      <c r="D182" s="93" t="s">
        <v>30</v>
      </c>
      <c r="E182" s="541"/>
      <c r="F182" s="124">
        <f>C182*E182</f>
        <v>0</v>
      </c>
      <c r="G182" s="94"/>
    </row>
    <row r="183" spans="1:7" s="93" customFormat="1" ht="25.75">
      <c r="A183" s="90"/>
      <c r="B183" s="230" t="s">
        <v>389</v>
      </c>
      <c r="C183" s="446"/>
      <c r="E183" s="510"/>
      <c r="F183" s="124"/>
      <c r="G183" s="94"/>
    </row>
    <row r="184" spans="1:7" s="93" customFormat="1">
      <c r="A184" s="90"/>
      <c r="B184" s="252" t="s">
        <v>390</v>
      </c>
      <c r="C184" s="446"/>
      <c r="E184" s="510"/>
      <c r="F184" s="124"/>
      <c r="G184" s="94"/>
    </row>
    <row r="185" spans="1:7" s="93" customFormat="1" ht="25.75">
      <c r="A185" s="90">
        <f>+$A$151+COUNT(A$152:A184)*0.01+0.01</f>
        <v>40.129999999999995</v>
      </c>
      <c r="B185" s="250" t="s">
        <v>394</v>
      </c>
      <c r="C185" s="446">
        <v>8</v>
      </c>
      <c r="D185" s="93" t="s">
        <v>30</v>
      </c>
      <c r="E185" s="510"/>
      <c r="F185" s="124">
        <f>C185*E185</f>
        <v>0</v>
      </c>
      <c r="G185" s="94"/>
    </row>
    <row r="186" spans="1:7" s="93" customFormat="1">
      <c r="A186" s="90"/>
      <c r="B186" s="230" t="s">
        <v>395</v>
      </c>
      <c r="C186" s="446"/>
      <c r="E186" s="510"/>
      <c r="F186" s="124"/>
      <c r="G186" s="94"/>
    </row>
    <row r="187" spans="1:7" s="93" customFormat="1">
      <c r="A187" s="90"/>
      <c r="B187" s="252" t="s">
        <v>396</v>
      </c>
      <c r="C187" s="446"/>
      <c r="E187" s="510"/>
      <c r="F187" s="124"/>
      <c r="G187" s="94"/>
    </row>
    <row r="188" spans="1:7" s="93" customFormat="1" ht="25.75">
      <c r="A188" s="90">
        <f>+$A$151+COUNT(A$152:A187)*0.01+0.01</f>
        <v>40.14</v>
      </c>
      <c r="B188" s="250" t="s">
        <v>397</v>
      </c>
      <c r="C188" s="446">
        <v>20</v>
      </c>
      <c r="D188" s="93" t="s">
        <v>30</v>
      </c>
      <c r="E188" s="541"/>
      <c r="F188" s="124">
        <f>C188*E188</f>
        <v>0</v>
      </c>
      <c r="G188" s="94"/>
    </row>
    <row r="189" spans="1:7" s="93" customFormat="1" ht="25.75">
      <c r="A189" s="90"/>
      <c r="B189" s="230" t="s">
        <v>398</v>
      </c>
      <c r="C189" s="446"/>
      <c r="E189" s="510"/>
      <c r="F189" s="124"/>
      <c r="G189" s="94"/>
    </row>
    <row r="190" spans="1:7" s="93" customFormat="1">
      <c r="A190" s="90"/>
      <c r="B190" s="252" t="s">
        <v>399</v>
      </c>
      <c r="C190" s="446"/>
      <c r="E190" s="510"/>
      <c r="F190" s="124"/>
      <c r="G190" s="94"/>
    </row>
    <row r="191" spans="1:7" s="93" customFormat="1" ht="64.3">
      <c r="A191" s="90">
        <f>+$A$151+COUNT(A$152:A190)*0.01+0.01</f>
        <v>40.15</v>
      </c>
      <c r="B191" s="250" t="s">
        <v>416</v>
      </c>
      <c r="C191" s="446">
        <v>5</v>
      </c>
      <c r="D191" s="93" t="s">
        <v>30</v>
      </c>
      <c r="E191" s="541"/>
      <c r="F191" s="124">
        <f>C191*E191</f>
        <v>0</v>
      </c>
      <c r="G191" s="94"/>
    </row>
    <row r="192" spans="1:7" s="93" customFormat="1">
      <c r="A192" s="90"/>
      <c r="B192" s="230" t="s">
        <v>417</v>
      </c>
      <c r="C192" s="446"/>
      <c r="E192" s="510"/>
      <c r="F192" s="124"/>
      <c r="G192" s="94"/>
    </row>
    <row r="193" spans="1:7" s="93" customFormat="1">
      <c r="A193" s="90"/>
      <c r="B193" s="252" t="s">
        <v>418</v>
      </c>
      <c r="C193" s="446"/>
      <c r="E193" s="510"/>
      <c r="F193" s="124"/>
      <c r="G193" s="94"/>
    </row>
    <row r="194" spans="1:7" s="93" customFormat="1" ht="115.75">
      <c r="A194" s="90">
        <f>+$A$151+COUNT(A$152:A193)*0.01+0.01</f>
        <v>40.159999999999997</v>
      </c>
      <c r="B194" s="250" t="s">
        <v>419</v>
      </c>
      <c r="C194" s="446">
        <v>2</v>
      </c>
      <c r="D194" s="93" t="s">
        <v>30</v>
      </c>
      <c r="E194" s="541"/>
      <c r="F194" s="124">
        <f>C194*E194</f>
        <v>0</v>
      </c>
      <c r="G194" s="94"/>
    </row>
    <row r="195" spans="1:7" s="93" customFormat="1">
      <c r="A195" s="90"/>
      <c r="B195" s="252" t="s">
        <v>420</v>
      </c>
      <c r="C195" s="446"/>
      <c r="E195" s="510"/>
      <c r="F195" s="124"/>
      <c r="G195" s="94"/>
    </row>
    <row r="196" spans="1:7" s="93" customFormat="1" ht="25.75">
      <c r="A196" s="90">
        <f>+$A$151+COUNT(A$152:A195)*0.01+0.01</f>
        <v>40.169999999999995</v>
      </c>
      <c r="B196" s="252" t="s">
        <v>421</v>
      </c>
      <c r="C196" s="446">
        <v>5</v>
      </c>
      <c r="D196" s="93" t="s">
        <v>30</v>
      </c>
      <c r="E196" s="541"/>
      <c r="F196" s="124">
        <f>C196*E196</f>
        <v>0</v>
      </c>
      <c r="G196" s="94"/>
    </row>
    <row r="197" spans="1:7" s="93" customFormat="1">
      <c r="A197" s="90">
        <f>+$A$151+COUNT(A$152:A196)*0.01+0.01</f>
        <v>40.18</v>
      </c>
      <c r="B197" s="252" t="s">
        <v>423</v>
      </c>
      <c r="C197" s="446" t="s">
        <v>427</v>
      </c>
      <c r="D197" s="93" t="s">
        <v>30</v>
      </c>
      <c r="E197" s="541"/>
      <c r="F197" s="124">
        <f>C197*E197</f>
        <v>0</v>
      </c>
      <c r="G197" s="94"/>
    </row>
    <row r="198" spans="1:7" s="93" customFormat="1">
      <c r="A198" s="90"/>
      <c r="B198" s="230"/>
      <c r="C198" s="446"/>
      <c r="E198" s="510"/>
      <c r="F198" s="124"/>
      <c r="G198" s="94"/>
    </row>
    <row r="199" spans="1:7" s="93" customFormat="1" ht="13.3" thickBot="1">
      <c r="A199" s="90"/>
      <c r="B199" s="230"/>
      <c r="C199" s="446"/>
      <c r="E199" s="510"/>
      <c r="F199" s="124"/>
      <c r="G199" s="94"/>
    </row>
    <row r="200" spans="1:7" s="93" customFormat="1" ht="13.3" thickBot="1">
      <c r="A200" s="256"/>
      <c r="B200" s="256" t="s">
        <v>484</v>
      </c>
      <c r="C200" s="257"/>
      <c r="D200" s="256"/>
      <c r="E200" s="517"/>
      <c r="F200" s="257">
        <f>SUM(F163:F199)</f>
        <v>0</v>
      </c>
      <c r="G200" s="94"/>
    </row>
    <row r="201" spans="1:7" s="93" customFormat="1">
      <c r="A201" s="140"/>
      <c r="B201" s="116"/>
      <c r="C201" s="446"/>
      <c r="E201" s="510"/>
      <c r="F201" s="124"/>
      <c r="G201" s="258"/>
    </row>
    <row r="202" spans="1:7" s="93" customFormat="1">
      <c r="A202" s="140"/>
      <c r="B202" s="120"/>
      <c r="C202" s="446"/>
      <c r="E202" s="510"/>
      <c r="F202" s="124"/>
      <c r="G202" s="258"/>
    </row>
    <row r="203" spans="1:7" s="93" customFormat="1">
      <c r="A203" s="140">
        <f>'Rekapitulacija-komplet'!A101</f>
        <v>41</v>
      </c>
      <c r="B203" s="114" t="s">
        <v>794</v>
      </c>
      <c r="C203" s="446"/>
      <c r="E203" s="510"/>
      <c r="F203" s="124"/>
      <c r="G203" s="258"/>
    </row>
    <row r="204" spans="1:7" s="93" customFormat="1">
      <c r="A204" s="140"/>
      <c r="B204" s="114" t="s">
        <v>13</v>
      </c>
      <c r="C204" s="446"/>
      <c r="E204" s="510"/>
      <c r="F204" s="124"/>
      <c r="G204" s="258"/>
    </row>
    <row r="205" spans="1:7" s="93" customFormat="1">
      <c r="A205" s="140"/>
      <c r="B205" s="114"/>
      <c r="C205" s="446"/>
      <c r="E205" s="510"/>
      <c r="F205" s="124"/>
      <c r="G205" s="258"/>
    </row>
    <row r="206" spans="1:7" s="93" customFormat="1" ht="51.45">
      <c r="A206" s="90">
        <f>+$A$203+COUNT(A$204:A205)*0.01+0.01</f>
        <v>41.01</v>
      </c>
      <c r="B206" s="250" t="s">
        <v>431</v>
      </c>
      <c r="C206" s="446">
        <v>5</v>
      </c>
      <c r="D206" s="93" t="s">
        <v>30</v>
      </c>
      <c r="E206" s="541"/>
      <c r="F206" s="124">
        <f>C206*E206</f>
        <v>0</v>
      </c>
      <c r="G206" s="258"/>
    </row>
    <row r="207" spans="1:7" s="93" customFormat="1" ht="25.75">
      <c r="A207" s="140"/>
      <c r="B207" s="230" t="s">
        <v>436</v>
      </c>
      <c r="C207" s="446"/>
      <c r="E207" s="510"/>
      <c r="F207" s="124"/>
      <c r="G207" s="258"/>
    </row>
    <row r="208" spans="1:7" s="93" customFormat="1">
      <c r="A208" s="140"/>
      <c r="B208" s="252" t="s">
        <v>437</v>
      </c>
      <c r="C208" s="446"/>
      <c r="E208" s="510"/>
      <c r="F208" s="124"/>
      <c r="G208" s="258"/>
    </row>
    <row r="209" spans="1:7" s="93" customFormat="1" ht="38.6">
      <c r="A209" s="90">
        <f>+$A$203+COUNT(A$204:A208)*0.01+0.01</f>
        <v>41.019999999999996</v>
      </c>
      <c r="B209" s="250" t="s">
        <v>438</v>
      </c>
      <c r="C209" s="446">
        <v>1</v>
      </c>
      <c r="D209" s="93" t="s">
        <v>30</v>
      </c>
      <c r="E209" s="541"/>
      <c r="F209" s="124">
        <f>C209*E209</f>
        <v>0</v>
      </c>
      <c r="G209" s="258"/>
    </row>
    <row r="210" spans="1:7" s="93" customFormat="1" ht="25.75">
      <c r="A210" s="140"/>
      <c r="B210" s="230" t="s">
        <v>439</v>
      </c>
      <c r="C210" s="446"/>
      <c r="E210" s="510"/>
      <c r="F210" s="124"/>
      <c r="G210" s="258"/>
    </row>
    <row r="211" spans="1:7" s="93" customFormat="1">
      <c r="A211" s="140"/>
      <c r="B211" s="252" t="s">
        <v>440</v>
      </c>
      <c r="C211" s="446"/>
      <c r="E211" s="510"/>
      <c r="F211" s="124"/>
      <c r="G211" s="258"/>
    </row>
    <row r="212" spans="1:7" s="93" customFormat="1" ht="38.6">
      <c r="A212" s="90">
        <f>+$A$203+COUNT(A$204:A211)*0.01+0.01</f>
        <v>41.03</v>
      </c>
      <c r="B212" s="250" t="s">
        <v>441</v>
      </c>
      <c r="C212" s="446">
        <v>4</v>
      </c>
      <c r="D212" s="93" t="s">
        <v>30</v>
      </c>
      <c r="E212" s="541"/>
      <c r="F212" s="124">
        <f>C212*E212</f>
        <v>0</v>
      </c>
      <c r="G212" s="258"/>
    </row>
    <row r="213" spans="1:7" s="93" customFormat="1" ht="25.75">
      <c r="A213" s="140"/>
      <c r="B213" s="230" t="s">
        <v>442</v>
      </c>
      <c r="C213" s="446"/>
      <c r="E213" s="510"/>
      <c r="F213" s="124"/>
      <c r="G213" s="258"/>
    </row>
    <row r="214" spans="1:7" s="93" customFormat="1">
      <c r="A214" s="140"/>
      <c r="B214" s="252" t="s">
        <v>443</v>
      </c>
      <c r="C214" s="446"/>
      <c r="E214" s="510"/>
      <c r="F214" s="124"/>
      <c r="G214" s="258"/>
    </row>
    <row r="215" spans="1:7" s="93" customFormat="1" ht="38.6">
      <c r="A215" s="90">
        <f>+$A$203+COUNT(A$204:A214)*0.01+0.01</f>
        <v>41.04</v>
      </c>
      <c r="B215" s="250" t="s">
        <v>446</v>
      </c>
      <c r="C215" s="446">
        <v>2</v>
      </c>
      <c r="D215" s="93" t="s">
        <v>30</v>
      </c>
      <c r="E215" s="541"/>
      <c r="F215" s="124">
        <f>C215*E215</f>
        <v>0</v>
      </c>
      <c r="G215" s="258"/>
    </row>
    <row r="216" spans="1:7" s="93" customFormat="1" ht="25.75">
      <c r="A216" s="140"/>
      <c r="B216" s="230" t="s">
        <v>447</v>
      </c>
      <c r="C216" s="446"/>
      <c r="E216" s="510"/>
      <c r="F216" s="124"/>
      <c r="G216" s="258"/>
    </row>
    <row r="217" spans="1:7" s="93" customFormat="1">
      <c r="A217" s="97"/>
      <c r="B217" s="252" t="s">
        <v>448</v>
      </c>
      <c r="C217" s="446"/>
      <c r="E217" s="510"/>
      <c r="F217" s="124"/>
      <c r="G217" s="258"/>
    </row>
    <row r="218" spans="1:7" s="93" customFormat="1" ht="38.6">
      <c r="A218" s="90">
        <f>+$A$203+COUNT(A$204:A217)*0.01+0.01</f>
        <v>41.05</v>
      </c>
      <c r="B218" s="250" t="s">
        <v>457</v>
      </c>
      <c r="C218" s="446">
        <v>3</v>
      </c>
      <c r="D218" s="93" t="s">
        <v>30</v>
      </c>
      <c r="E218" s="541"/>
      <c r="F218" s="124">
        <f>C218*E218</f>
        <v>0</v>
      </c>
      <c r="G218" s="258"/>
    </row>
    <row r="219" spans="1:7" s="93" customFormat="1" ht="25.75">
      <c r="A219" s="97"/>
      <c r="B219" s="230" t="s">
        <v>460</v>
      </c>
      <c r="C219" s="446"/>
      <c r="E219" s="510"/>
      <c r="F219" s="124"/>
      <c r="G219" s="258"/>
    </row>
    <row r="220" spans="1:7" s="93" customFormat="1">
      <c r="A220" s="97"/>
      <c r="B220" s="252" t="s">
        <v>461</v>
      </c>
      <c r="C220" s="446"/>
      <c r="E220" s="510"/>
      <c r="F220" s="124"/>
      <c r="G220" s="258"/>
    </row>
    <row r="221" spans="1:7" s="93" customFormat="1" ht="25.75">
      <c r="A221" s="90">
        <f>+$A$203+COUNT(A$204:A220)*0.01+0.01</f>
        <v>41.059999999999995</v>
      </c>
      <c r="B221" s="250" t="s">
        <v>462</v>
      </c>
      <c r="C221" s="446">
        <v>9</v>
      </c>
      <c r="D221" s="93" t="s">
        <v>30</v>
      </c>
      <c r="E221" s="541"/>
      <c r="F221" s="124">
        <f>C221*E221</f>
        <v>0</v>
      </c>
      <c r="G221" s="258"/>
    </row>
    <row r="222" spans="1:7" s="93" customFormat="1">
      <c r="A222" s="97"/>
      <c r="B222" s="230" t="s">
        <v>463</v>
      </c>
      <c r="C222" s="446"/>
      <c r="E222" s="510"/>
      <c r="F222" s="124"/>
      <c r="G222" s="258"/>
    </row>
    <row r="223" spans="1:7" s="93" customFormat="1">
      <c r="A223" s="97"/>
      <c r="B223" s="252" t="s">
        <v>464</v>
      </c>
      <c r="C223" s="446"/>
      <c r="E223" s="510"/>
      <c r="F223" s="124"/>
      <c r="G223" s="258"/>
    </row>
    <row r="224" spans="1:7" s="93" customFormat="1" ht="25.75">
      <c r="A224" s="90">
        <f>+$A$203+COUNT(A$204:A223)*0.01+0.01</f>
        <v>41.07</v>
      </c>
      <c r="B224" s="250" t="s">
        <v>465</v>
      </c>
      <c r="C224" s="446">
        <v>1</v>
      </c>
      <c r="D224" s="93" t="s">
        <v>30</v>
      </c>
      <c r="E224" s="541"/>
      <c r="F224" s="124">
        <f>C224*E224</f>
        <v>0</v>
      </c>
      <c r="G224" s="258"/>
    </row>
    <row r="225" spans="1:7" s="93" customFormat="1">
      <c r="A225" s="97"/>
      <c r="B225" s="230" t="s">
        <v>466</v>
      </c>
      <c r="C225" s="446"/>
      <c r="E225" s="510"/>
      <c r="F225" s="124"/>
      <c r="G225" s="258"/>
    </row>
    <row r="226" spans="1:7" s="93" customFormat="1">
      <c r="A226" s="97"/>
      <c r="B226" s="252" t="s">
        <v>467</v>
      </c>
      <c r="C226" s="446"/>
      <c r="E226" s="510"/>
      <c r="F226" s="124"/>
      <c r="G226" s="258"/>
    </row>
    <row r="227" spans="1:7" s="93" customFormat="1" ht="51.45">
      <c r="A227" s="90">
        <f>+$A$203+COUNT(A$204:A226)*0.01+0.01</f>
        <v>41.08</v>
      </c>
      <c r="B227" s="250" t="s">
        <v>472</v>
      </c>
      <c r="C227" s="446" t="s">
        <v>427</v>
      </c>
      <c r="D227" s="93" t="s">
        <v>30</v>
      </c>
      <c r="E227" s="541"/>
      <c r="F227" s="124">
        <f>C227*E227</f>
        <v>0</v>
      </c>
      <c r="G227" s="258"/>
    </row>
    <row r="228" spans="1:7" s="93" customFormat="1">
      <c r="A228" s="97"/>
      <c r="B228" s="252" t="s">
        <v>473</v>
      </c>
      <c r="C228" s="446"/>
      <c r="E228" s="510"/>
      <c r="F228" s="124"/>
      <c r="G228" s="258"/>
    </row>
    <row r="229" spans="1:7" s="93" customFormat="1">
      <c r="A229" s="97"/>
      <c r="B229" s="230" t="s">
        <v>474</v>
      </c>
      <c r="C229" s="446" t="s">
        <v>427</v>
      </c>
      <c r="D229" s="93" t="s">
        <v>30</v>
      </c>
      <c r="E229" s="541"/>
      <c r="F229" s="124">
        <f>C229*E229</f>
        <v>0</v>
      </c>
      <c r="G229" s="258"/>
    </row>
    <row r="230" spans="1:7" s="93" customFormat="1" ht="38.6">
      <c r="A230" s="90">
        <f>+$A$203+COUNT(A$204:A229)*0.01+0.01</f>
        <v>41.089999999999996</v>
      </c>
      <c r="B230" s="259" t="s">
        <v>476</v>
      </c>
      <c r="C230" s="446" t="s">
        <v>427</v>
      </c>
      <c r="D230" s="93" t="s">
        <v>30</v>
      </c>
      <c r="E230" s="541"/>
      <c r="F230" s="124">
        <f>C230*E230</f>
        <v>0</v>
      </c>
      <c r="G230" s="258"/>
    </row>
    <row r="231" spans="1:7" s="93" customFormat="1" ht="13.3" thickBot="1">
      <c r="A231" s="97"/>
      <c r="B231" s="114"/>
      <c r="C231" s="446"/>
      <c r="E231" s="510"/>
      <c r="F231" s="124"/>
      <c r="G231" s="258"/>
    </row>
    <row r="232" spans="1:7" s="93" customFormat="1" ht="13.3" thickBot="1">
      <c r="A232" s="256"/>
      <c r="B232" s="256" t="s">
        <v>475</v>
      </c>
      <c r="C232" s="257"/>
      <c r="D232" s="256"/>
      <c r="E232" s="517"/>
      <c r="F232" s="257">
        <f>SUM(F206:F231)</f>
        <v>0</v>
      </c>
      <c r="G232" s="258"/>
    </row>
    <row r="233" spans="1:7" s="93" customFormat="1">
      <c r="A233" s="97"/>
      <c r="B233" s="114"/>
      <c r="C233" s="446"/>
      <c r="E233" s="510"/>
      <c r="F233" s="124"/>
      <c r="G233" s="258"/>
    </row>
    <row r="234" spans="1:7" s="93" customFormat="1">
      <c r="A234" s="97"/>
      <c r="B234" s="120"/>
      <c r="C234" s="446"/>
      <c r="E234" s="510"/>
      <c r="F234" s="124"/>
      <c r="G234" s="258"/>
    </row>
  </sheetData>
  <sheetProtection algorithmName="SHA-512" hashValue="5PAdT9zqqib3uw3ny2gOrEvFkVryOlHUlw6ei7qL1YjV+GhgrQkX6tCddm0EwZLBpsEo+IO613JiwXhzIGELsA==" saltValue="UCsNcd/BJ6T++hSNXRk95g==" spinCount="100000" sheet="1" scenarios="1" selectLockedCells="1"/>
  <pageMargins left="0.78740157480314965" right="0.59055118110236227" top="1.0629921259842521" bottom="0.98425196850393704" header="0.31496062992125984" footer="0.39370078740157483"/>
  <pageSetup paperSize="9" firstPageNumber="0" orientation="portrait" horizontalDpi="300" verticalDpi="300" r:id="rId1"/>
  <headerFooter alignWithMargins="0">
    <oddHeader>&amp;L&amp;G</oddHeader>
    <oddFooter>&amp;L&amp;8Dokument: &amp;F&amp;C&amp;"Calibri,Regular"&amp;9Stran: &amp;P/&amp;N</oddFooter>
  </headerFooter>
  <rowBreaks count="5" manualBreakCount="5">
    <brk id="81" max="16383" man="1"/>
    <brk id="149" max="16383" man="1"/>
    <brk id="184" max="16383" man="1"/>
    <brk id="201" max="16383" man="1"/>
    <brk id="220" max="16383" man="1"/>
  </rowBreaks>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E7D0E-D7BB-5647-97B1-A140DCEA7DD6}">
  <sheetPr codeName="List19"/>
  <dimension ref="A1:IU211"/>
  <sheetViews>
    <sheetView view="pageBreakPreview" zoomScale="139" zoomScaleNormal="120" zoomScaleSheetLayoutView="139" workbookViewId="0">
      <pane ySplit="1" topLeftCell="A182" activePane="bottomLeft" state="frozen"/>
      <selection activeCell="O464" sqref="O464"/>
      <selection pane="bottomLeft" activeCell="E212" sqref="E212"/>
    </sheetView>
  </sheetViews>
  <sheetFormatPr defaultColWidth="10.140625" defaultRowHeight="12.9"/>
  <cols>
    <col min="1" max="1" width="5.140625" style="165" customWidth="1"/>
    <col min="2" max="2" width="45.640625" style="166" customWidth="1"/>
    <col min="3" max="3" width="6.640625" style="482" customWidth="1"/>
    <col min="4" max="4" width="5.640625" style="96" customWidth="1"/>
    <col min="5" max="5" width="9.140625" style="535" customWidth="1"/>
    <col min="6" max="6" width="10.640625" style="479" customWidth="1"/>
    <col min="7" max="7" width="15.640625" style="167" customWidth="1"/>
    <col min="8" max="16384" width="10.140625" style="96"/>
  </cols>
  <sheetData>
    <row r="1" spans="1:255" s="22" customFormat="1">
      <c r="A1" s="58" t="s">
        <v>4</v>
      </c>
      <c r="B1" s="22" t="s">
        <v>5</v>
      </c>
      <c r="C1" s="417" t="s">
        <v>6</v>
      </c>
      <c r="D1" s="22" t="s">
        <v>7</v>
      </c>
      <c r="E1" s="518" t="s">
        <v>8</v>
      </c>
      <c r="F1" s="483" t="s">
        <v>9</v>
      </c>
    </row>
    <row r="3" spans="1:255" s="28" customFormat="1">
      <c r="A3" s="59">
        <v>42</v>
      </c>
      <c r="B3" s="59" t="s">
        <v>818</v>
      </c>
      <c r="C3" s="370"/>
      <c r="D3" s="61"/>
      <c r="E3" s="442"/>
      <c r="F3" s="443"/>
      <c r="G3" s="63"/>
    </row>
    <row r="4" spans="1:255" s="28" customFormat="1">
      <c r="A4" s="64"/>
      <c r="B4" s="65" t="s">
        <v>13</v>
      </c>
      <c r="C4" s="370"/>
      <c r="D4" s="61"/>
      <c r="E4" s="442"/>
      <c r="F4" s="443"/>
      <c r="G4" s="63"/>
    </row>
    <row r="5" spans="1:255" s="28" customFormat="1">
      <c r="A5" s="64"/>
      <c r="B5" s="65"/>
      <c r="C5" s="370"/>
      <c r="D5" s="61"/>
      <c r="E5" s="442"/>
      <c r="F5" s="443"/>
      <c r="G5" s="63"/>
    </row>
    <row r="6" spans="1:255" s="28" customFormat="1">
      <c r="A6" s="64"/>
      <c r="B6" s="66"/>
      <c r="C6" s="370"/>
      <c r="D6" s="61"/>
      <c r="E6" s="442"/>
      <c r="F6" s="443"/>
      <c r="G6" s="63"/>
    </row>
    <row r="7" spans="1:255" s="70" customFormat="1" ht="25.75">
      <c r="A7" s="67">
        <f>+$A$3+COUNT(#REF!)*0.01+0.01</f>
        <v>42.01</v>
      </c>
      <c r="B7" s="68" t="s">
        <v>36</v>
      </c>
      <c r="C7" s="370"/>
      <c r="D7" s="61"/>
      <c r="E7" s="519"/>
      <c r="F7" s="484"/>
      <c r="G7" s="69"/>
      <c r="IS7" s="71"/>
      <c r="IT7" s="28"/>
      <c r="IU7" s="28"/>
    </row>
    <row r="8" spans="1:255" s="70" customFormat="1">
      <c r="A8" s="72" t="s">
        <v>11</v>
      </c>
      <c r="B8" s="68" t="s">
        <v>38</v>
      </c>
      <c r="C8" s="370">
        <v>30</v>
      </c>
      <c r="D8" s="61" t="s">
        <v>12</v>
      </c>
      <c r="E8" s="552"/>
      <c r="F8" s="490">
        <f>C8*E8</f>
        <v>0</v>
      </c>
      <c r="G8" s="63"/>
      <c r="IS8" s="71"/>
      <c r="IT8" s="28"/>
      <c r="IU8" s="28"/>
    </row>
    <row r="9" spans="1:255" s="70" customFormat="1">
      <c r="A9" s="72" t="s">
        <v>11</v>
      </c>
      <c r="B9" s="68" t="s">
        <v>39</v>
      </c>
      <c r="C9" s="370">
        <v>90</v>
      </c>
      <c r="D9" s="61" t="s">
        <v>12</v>
      </c>
      <c r="E9" s="552"/>
      <c r="F9" s="490">
        <f>C9*E9</f>
        <v>0</v>
      </c>
      <c r="G9" s="63"/>
      <c r="IS9" s="71"/>
      <c r="IT9" s="28"/>
      <c r="IU9" s="28"/>
    </row>
    <row r="10" spans="1:255" s="70" customFormat="1">
      <c r="A10" s="72" t="s">
        <v>11</v>
      </c>
      <c r="B10" s="68" t="s">
        <v>40</v>
      </c>
      <c r="C10" s="370">
        <v>50</v>
      </c>
      <c r="D10" s="61" t="s">
        <v>12</v>
      </c>
      <c r="E10" s="552"/>
      <c r="F10" s="490">
        <f>C10*E10</f>
        <v>0</v>
      </c>
      <c r="G10" s="63"/>
      <c r="IS10" s="71"/>
      <c r="IT10" s="28"/>
      <c r="IU10" s="28"/>
    </row>
    <row r="11" spans="1:255" s="28" customFormat="1">
      <c r="A11" s="64"/>
      <c r="B11" s="73"/>
      <c r="C11" s="370"/>
      <c r="D11" s="61"/>
      <c r="E11" s="442"/>
      <c r="F11" s="443"/>
      <c r="G11" s="63"/>
      <c r="L11" s="70"/>
    </row>
    <row r="12" spans="1:255" s="37" customFormat="1">
      <c r="A12" s="67">
        <f>+$A$3+COUNT(A$6:A11)*0.01+0.01</f>
        <v>42.019999999999996</v>
      </c>
      <c r="B12" s="74" t="s">
        <v>84</v>
      </c>
      <c r="C12" s="367"/>
      <c r="D12" s="75"/>
      <c r="E12" s="408"/>
      <c r="F12" s="490"/>
      <c r="G12" s="77"/>
      <c r="IB12" s="28"/>
      <c r="IC12" s="28"/>
      <c r="ID12" s="28"/>
      <c r="IE12" s="28"/>
      <c r="IF12" s="28"/>
      <c r="IG12" s="28"/>
      <c r="IH12" s="28"/>
      <c r="II12" s="28"/>
      <c r="IJ12" s="28"/>
      <c r="IK12" s="28"/>
      <c r="IL12" s="28"/>
      <c r="IM12" s="28"/>
      <c r="IN12" s="28"/>
      <c r="IO12" s="28"/>
      <c r="IP12" s="28"/>
      <c r="IQ12" s="28"/>
      <c r="IR12" s="28"/>
      <c r="IS12" s="28"/>
      <c r="IT12" s="28"/>
      <c r="IU12" s="28"/>
    </row>
    <row r="13" spans="1:255" s="37" customFormat="1">
      <c r="A13" s="72" t="s">
        <v>11</v>
      </c>
      <c r="B13" s="78" t="s">
        <v>163</v>
      </c>
      <c r="C13" s="367">
        <v>400</v>
      </c>
      <c r="D13" s="75" t="s">
        <v>12</v>
      </c>
      <c r="E13" s="507"/>
      <c r="F13" s="490">
        <f>C13*E13</f>
        <v>0</v>
      </c>
      <c r="G13" s="77"/>
      <c r="IB13" s="28"/>
      <c r="IC13" s="28"/>
      <c r="ID13" s="28"/>
      <c r="IE13" s="28"/>
      <c r="IF13" s="28"/>
      <c r="IG13" s="28"/>
      <c r="IH13" s="28"/>
      <c r="II13" s="28"/>
      <c r="IJ13" s="28"/>
      <c r="IK13" s="28"/>
      <c r="IL13" s="28"/>
      <c r="IM13" s="28"/>
      <c r="IN13" s="28"/>
      <c r="IO13" s="28"/>
      <c r="IP13" s="28"/>
      <c r="IQ13" s="28"/>
      <c r="IR13" s="28"/>
      <c r="IS13" s="28"/>
      <c r="IT13" s="28"/>
      <c r="IU13" s="28"/>
    </row>
    <row r="14" spans="1:255" s="28" customFormat="1">
      <c r="A14" s="72" t="s">
        <v>11</v>
      </c>
      <c r="B14" s="78" t="s">
        <v>162</v>
      </c>
      <c r="C14" s="370">
        <v>1100</v>
      </c>
      <c r="D14" s="61" t="s">
        <v>12</v>
      </c>
      <c r="E14" s="507"/>
      <c r="F14" s="490">
        <f>C14*E14</f>
        <v>0</v>
      </c>
      <c r="G14" s="77"/>
    </row>
    <row r="15" spans="1:255" s="28" customFormat="1">
      <c r="A15" s="79"/>
      <c r="B15" s="68"/>
      <c r="C15" s="370"/>
      <c r="D15" s="80"/>
      <c r="E15" s="408"/>
      <c r="F15" s="490"/>
      <c r="G15" s="77"/>
    </row>
    <row r="16" spans="1:255" s="28" customFormat="1">
      <c r="A16" s="67">
        <f>+$A$3+COUNT(A$6:A15)*0.01+0.01</f>
        <v>42.03</v>
      </c>
      <c r="B16" s="81" t="s">
        <v>41</v>
      </c>
      <c r="C16" s="208">
        <v>12</v>
      </c>
      <c r="D16" s="82" t="s">
        <v>10</v>
      </c>
      <c r="E16" s="507"/>
      <c r="F16" s="490">
        <f>C16*E16</f>
        <v>0</v>
      </c>
    </row>
    <row r="17" spans="1:255" s="28" customFormat="1">
      <c r="A17" s="83"/>
      <c r="B17" s="81"/>
      <c r="C17" s="208"/>
      <c r="D17" s="70"/>
      <c r="E17" s="520"/>
      <c r="F17" s="485"/>
    </row>
    <row r="18" spans="1:255" s="28" customFormat="1" ht="25.75">
      <c r="A18" s="67">
        <f>+$A$3+COUNT(A$6:A17)*0.01+0.01</f>
        <v>42.04</v>
      </c>
      <c r="B18" s="81" t="s">
        <v>164</v>
      </c>
      <c r="C18" s="208">
        <v>30</v>
      </c>
      <c r="D18" s="82" t="s">
        <v>12</v>
      </c>
      <c r="E18" s="507"/>
      <c r="F18" s="490">
        <f>C18*E18</f>
        <v>0</v>
      </c>
    </row>
    <row r="19" spans="1:255" s="87" customFormat="1">
      <c r="A19" s="83"/>
      <c r="B19" s="35"/>
      <c r="C19" s="463"/>
      <c r="D19" s="84"/>
      <c r="E19" s="521"/>
      <c r="F19" s="490"/>
      <c r="G19" s="86"/>
      <c r="HW19" s="88"/>
      <c r="HX19" s="88"/>
      <c r="HY19" s="89"/>
      <c r="HZ19" s="89"/>
      <c r="IA19" s="89"/>
      <c r="IB19" s="89"/>
      <c r="IC19" s="89"/>
      <c r="ID19" s="88"/>
      <c r="IE19" s="88"/>
      <c r="IF19" s="88"/>
      <c r="IG19" s="88"/>
      <c r="IH19" s="88"/>
      <c r="II19" s="88"/>
      <c r="IJ19" s="88"/>
      <c r="IK19" s="88"/>
      <c r="IL19" s="88"/>
      <c r="IM19" s="88"/>
      <c r="IN19" s="88"/>
      <c r="IO19" s="88"/>
      <c r="IP19" s="88"/>
      <c r="IQ19" s="88"/>
      <c r="IR19" s="88"/>
      <c r="IS19" s="88"/>
      <c r="IT19" s="88"/>
      <c r="IU19" s="88"/>
    </row>
    <row r="20" spans="1:255" s="28" customFormat="1" ht="53.25" customHeight="1">
      <c r="A20" s="90">
        <f>+$A$3+COUNT(A$6:A19)*0.01+0.01</f>
        <v>42.05</v>
      </c>
      <c r="B20" s="68" t="s">
        <v>72</v>
      </c>
      <c r="C20" s="370">
        <v>4</v>
      </c>
      <c r="D20" s="80" t="s">
        <v>10</v>
      </c>
      <c r="E20" s="507"/>
      <c r="F20" s="490">
        <f>C20*E20</f>
        <v>0</v>
      </c>
      <c r="G20" s="77"/>
    </row>
    <row r="21" spans="1:255" s="28" customFormat="1">
      <c r="A21" s="90"/>
      <c r="B21" s="68"/>
      <c r="C21" s="370"/>
      <c r="D21" s="80"/>
      <c r="E21" s="408"/>
      <c r="F21" s="490"/>
      <c r="G21" s="77"/>
    </row>
    <row r="22" spans="1:255" s="93" customFormat="1" ht="38.6">
      <c r="A22" s="67">
        <f>+$A$3+COUNT(A$6:A21)*0.01+0.01</f>
        <v>42.059999999999995</v>
      </c>
      <c r="B22" s="91" t="s">
        <v>625</v>
      </c>
      <c r="C22" s="124">
        <v>2</v>
      </c>
      <c r="D22" s="93" t="s">
        <v>33</v>
      </c>
      <c r="E22" s="553"/>
      <c r="F22" s="490">
        <f>C22*E22</f>
        <v>0</v>
      </c>
      <c r="G22" s="95"/>
      <c r="IT22" s="96"/>
      <c r="IU22" s="96"/>
    </row>
    <row r="23" spans="1:255" s="93" customFormat="1">
      <c r="A23" s="67"/>
      <c r="B23" s="91"/>
      <c r="C23" s="124"/>
      <c r="E23" s="522"/>
      <c r="F23" s="490"/>
      <c r="G23" s="95"/>
      <c r="IT23" s="96"/>
      <c r="IU23" s="96"/>
    </row>
    <row r="24" spans="1:255" s="93" customFormat="1">
      <c r="A24" s="67">
        <f>+$A$3+COUNT(A$6:A23)*0.01+0.01</f>
        <v>42.07</v>
      </c>
      <c r="B24" s="91" t="s">
        <v>54</v>
      </c>
      <c r="C24" s="124">
        <v>4</v>
      </c>
      <c r="D24" s="93" t="s">
        <v>33</v>
      </c>
      <c r="E24" s="553"/>
      <c r="F24" s="490">
        <f>C24*E24</f>
        <v>0</v>
      </c>
      <c r="G24" s="95"/>
      <c r="IT24" s="96"/>
      <c r="IU24" s="96"/>
    </row>
    <row r="25" spans="1:255" s="93" customFormat="1">
      <c r="A25" s="97"/>
      <c r="B25" s="91"/>
      <c r="C25" s="124"/>
      <c r="E25" s="522"/>
      <c r="F25" s="308"/>
      <c r="G25" s="95"/>
      <c r="IT25" s="96"/>
      <c r="IU25" s="96"/>
    </row>
    <row r="26" spans="1:255" s="93" customFormat="1" ht="25.75">
      <c r="A26" s="67">
        <f>+$A$3+COUNT(A$6:A25)*0.01+0.01</f>
        <v>42.08</v>
      </c>
      <c r="B26" s="91" t="s">
        <v>626</v>
      </c>
      <c r="C26" s="124">
        <v>30</v>
      </c>
      <c r="D26" s="93" t="s">
        <v>33</v>
      </c>
      <c r="E26" s="553"/>
      <c r="F26" s="490">
        <f>C26*E26</f>
        <v>0</v>
      </c>
      <c r="G26" s="92"/>
      <c r="IT26" s="96"/>
      <c r="IU26" s="96"/>
    </row>
    <row r="27" spans="1:255" s="93" customFormat="1" ht="15.45">
      <c r="A27" s="97"/>
      <c r="B27" s="2"/>
      <c r="C27" s="446"/>
      <c r="E27" s="522"/>
      <c r="F27" s="308"/>
      <c r="G27" s="98"/>
      <c r="IT27" s="96"/>
      <c r="IU27" s="96"/>
    </row>
    <row r="28" spans="1:255" s="93" customFormat="1" ht="25.75">
      <c r="A28" s="67">
        <f>+$A$3+COUNT(A$6:A27)*0.01+0.01</f>
        <v>42.089999999999996</v>
      </c>
      <c r="B28" s="91" t="s">
        <v>627</v>
      </c>
      <c r="C28" s="124">
        <v>20</v>
      </c>
      <c r="D28" s="93" t="s">
        <v>33</v>
      </c>
      <c r="E28" s="553"/>
      <c r="F28" s="490">
        <f>C28*E28</f>
        <v>0</v>
      </c>
      <c r="G28" s="92"/>
      <c r="IT28" s="96"/>
      <c r="IU28" s="96"/>
    </row>
    <row r="29" spans="1:255" s="93" customFormat="1">
      <c r="A29" s="97"/>
      <c r="B29" s="99"/>
      <c r="C29" s="446"/>
      <c r="E29" s="522"/>
      <c r="F29" s="308"/>
      <c r="G29" s="98"/>
      <c r="IT29" s="96"/>
      <c r="IU29" s="96"/>
    </row>
    <row r="30" spans="1:255" s="93" customFormat="1" ht="29.25" customHeight="1">
      <c r="A30" s="67">
        <f>+$A$3+COUNT(A$6:A29)*0.01+0.01</f>
        <v>42.1</v>
      </c>
      <c r="B30" s="91" t="s">
        <v>628</v>
      </c>
      <c r="C30" s="124">
        <v>10</v>
      </c>
      <c r="D30" s="93" t="s">
        <v>33</v>
      </c>
      <c r="E30" s="553"/>
      <c r="F30" s="490">
        <f>C30*E30</f>
        <v>0</v>
      </c>
      <c r="G30" s="92"/>
      <c r="IT30" s="96"/>
      <c r="IU30" s="96"/>
    </row>
    <row r="31" spans="1:255" s="93" customFormat="1">
      <c r="A31" s="97"/>
      <c r="B31" s="99"/>
      <c r="C31" s="446"/>
      <c r="E31" s="523"/>
      <c r="F31" s="486"/>
      <c r="G31" s="95"/>
      <c r="IT31" s="96"/>
      <c r="IU31" s="96"/>
    </row>
    <row r="32" spans="1:255" s="93" customFormat="1" ht="25.75">
      <c r="A32" s="67">
        <f>+$A$3+COUNT(A$6:A31)*0.01+0.01</f>
        <v>42.11</v>
      </c>
      <c r="B32" s="91" t="s">
        <v>629</v>
      </c>
      <c r="C32" s="124">
        <v>2300</v>
      </c>
      <c r="D32" s="93" t="s">
        <v>12</v>
      </c>
      <c r="E32" s="553"/>
      <c r="F32" s="490">
        <f>C32*E32</f>
        <v>0</v>
      </c>
      <c r="G32" s="92"/>
      <c r="IT32" s="96"/>
      <c r="IU32" s="96"/>
    </row>
    <row r="33" spans="1:255" s="93" customFormat="1">
      <c r="A33" s="67"/>
      <c r="B33" s="91"/>
      <c r="C33" s="124"/>
      <c r="E33" s="522"/>
      <c r="F33" s="490"/>
      <c r="G33" s="92"/>
      <c r="IT33" s="96"/>
      <c r="IU33" s="96"/>
    </row>
    <row r="34" spans="1:255" s="93" customFormat="1" ht="38.6">
      <c r="A34" s="67">
        <f>+$A$3+COUNT(A$6:A33)*0.01+0.01</f>
        <v>42.12</v>
      </c>
      <c r="B34" s="91" t="s">
        <v>630</v>
      </c>
      <c r="C34" s="124">
        <v>4</v>
      </c>
      <c r="D34" s="93" t="s">
        <v>10</v>
      </c>
      <c r="E34" s="553"/>
      <c r="F34" s="490">
        <f>C34*E34</f>
        <v>0</v>
      </c>
      <c r="G34" s="92"/>
      <c r="IT34" s="96"/>
      <c r="IU34" s="96"/>
    </row>
    <row r="35" spans="1:255" s="93" customFormat="1">
      <c r="A35" s="97"/>
      <c r="B35" s="91"/>
      <c r="C35" s="446"/>
      <c r="E35" s="522"/>
      <c r="F35" s="308"/>
      <c r="G35" s="100"/>
      <c r="IT35" s="96"/>
      <c r="IU35" s="96"/>
    </row>
    <row r="36" spans="1:255" s="93" customFormat="1" ht="54.75" customHeight="1">
      <c r="A36" s="67">
        <f>+$A$3+COUNT(A$6:A35)*0.01+0.01</f>
        <v>42.129999999999995</v>
      </c>
      <c r="B36" s="91" t="s">
        <v>631</v>
      </c>
      <c r="C36" s="124">
        <v>2</v>
      </c>
      <c r="D36" s="93" t="s">
        <v>10</v>
      </c>
      <c r="E36" s="553"/>
      <c r="F36" s="490">
        <f>C36*E36</f>
        <v>0</v>
      </c>
      <c r="G36" s="92"/>
      <c r="IT36" s="96"/>
      <c r="IU36" s="96"/>
    </row>
    <row r="37" spans="1:255" s="93" customFormat="1">
      <c r="A37" s="97"/>
      <c r="B37" s="91"/>
      <c r="C37" s="446"/>
      <c r="E37" s="522"/>
      <c r="F37" s="308"/>
      <c r="G37" s="95"/>
      <c r="IT37" s="96"/>
      <c r="IU37" s="96"/>
    </row>
    <row r="38" spans="1:255" s="93" customFormat="1" ht="54.75" customHeight="1">
      <c r="A38" s="67">
        <f>+$A$3+COUNT(A$6:A37)*0.01+0.01</f>
        <v>42.14</v>
      </c>
      <c r="B38" s="91" t="s">
        <v>632</v>
      </c>
      <c r="C38" s="124">
        <v>5</v>
      </c>
      <c r="D38" s="93" t="s">
        <v>10</v>
      </c>
      <c r="E38" s="553"/>
      <c r="F38" s="490">
        <f>C38*E38</f>
        <v>0</v>
      </c>
      <c r="G38" s="92"/>
      <c r="IT38" s="96"/>
      <c r="IU38" s="96"/>
    </row>
    <row r="39" spans="1:255" s="93" customFormat="1">
      <c r="A39" s="97"/>
      <c r="B39" s="91"/>
      <c r="C39" s="446"/>
      <c r="E39" s="522"/>
      <c r="F39" s="308"/>
      <c r="G39" s="100"/>
      <c r="IT39" s="96"/>
      <c r="IU39" s="96"/>
    </row>
    <row r="40" spans="1:255" s="93" customFormat="1" ht="57" customHeight="1">
      <c r="A40" s="67">
        <f>+$A$3+COUNT(A$6:A39)*0.01+0.01</f>
        <v>42.15</v>
      </c>
      <c r="B40" s="91" t="s">
        <v>633</v>
      </c>
      <c r="C40" s="124">
        <v>6</v>
      </c>
      <c r="D40" s="93" t="s">
        <v>10</v>
      </c>
      <c r="E40" s="553"/>
      <c r="F40" s="490">
        <f>C40*E40</f>
        <v>0</v>
      </c>
      <c r="G40" s="92"/>
      <c r="IT40" s="96"/>
      <c r="IU40" s="96"/>
    </row>
    <row r="41" spans="1:255" s="93" customFormat="1">
      <c r="A41" s="67"/>
      <c r="B41" s="91"/>
      <c r="C41" s="124"/>
      <c r="E41" s="522"/>
      <c r="F41" s="490"/>
      <c r="G41" s="95"/>
      <c r="IT41" s="96"/>
      <c r="IU41" s="96"/>
    </row>
    <row r="42" spans="1:255" s="93" customFormat="1" ht="40.5" customHeight="1">
      <c r="A42" s="67">
        <f>+$A$3+COUNT(A$6:A41)*0.01+0.01</f>
        <v>42.16</v>
      </c>
      <c r="B42" s="91" t="s">
        <v>73</v>
      </c>
      <c r="C42" s="124">
        <v>4</v>
      </c>
      <c r="D42" s="93" t="s">
        <v>10</v>
      </c>
      <c r="E42" s="553"/>
      <c r="F42" s="490">
        <f>C42*E42</f>
        <v>0</v>
      </c>
      <c r="G42" s="92"/>
      <c r="IT42" s="96"/>
      <c r="IU42" s="96"/>
    </row>
    <row r="43" spans="1:255" s="93" customFormat="1">
      <c r="A43" s="67"/>
      <c r="B43" s="91"/>
      <c r="C43" s="124"/>
      <c r="E43" s="522"/>
      <c r="F43" s="490"/>
      <c r="G43" s="95"/>
      <c r="IT43" s="96"/>
      <c r="IU43" s="96"/>
    </row>
    <row r="44" spans="1:255" s="93" customFormat="1">
      <c r="A44" s="67">
        <f>+$A$3+COUNT(A$6:A43)*0.01+0.01</f>
        <v>42.169999999999995</v>
      </c>
      <c r="B44" s="91" t="s">
        <v>634</v>
      </c>
      <c r="C44" s="124">
        <v>9</v>
      </c>
      <c r="D44" s="93" t="s">
        <v>33</v>
      </c>
      <c r="E44" s="554"/>
      <c r="F44" s="491">
        <f>C44*E44</f>
        <v>0</v>
      </c>
      <c r="G44" s="92"/>
      <c r="IT44" s="96"/>
      <c r="IU44" s="96"/>
    </row>
    <row r="45" spans="1:255" s="93" customFormat="1">
      <c r="A45" s="67"/>
      <c r="B45" s="91"/>
      <c r="C45" s="124"/>
      <c r="E45" s="524"/>
      <c r="F45" s="491"/>
      <c r="G45" s="95"/>
      <c r="IT45" s="96"/>
      <c r="IU45" s="96"/>
    </row>
    <row r="46" spans="1:255" s="93" customFormat="1">
      <c r="A46" s="67">
        <f>+$A$3+COUNT(A$6:A45)*0.01+0.01</f>
        <v>42.18</v>
      </c>
      <c r="B46" s="91" t="s">
        <v>60</v>
      </c>
      <c r="C46" s="124">
        <v>1</v>
      </c>
      <c r="D46" s="93" t="s">
        <v>10</v>
      </c>
      <c r="E46" s="554"/>
      <c r="F46" s="491">
        <f>C46*E46</f>
        <v>0</v>
      </c>
      <c r="G46" s="95"/>
      <c r="IT46" s="96"/>
      <c r="IU46" s="96"/>
    </row>
    <row r="47" spans="1:255" s="93" customFormat="1">
      <c r="A47" s="67"/>
      <c r="B47" s="91"/>
      <c r="C47" s="124"/>
      <c r="E47" s="524"/>
      <c r="F47" s="491"/>
      <c r="G47" s="95"/>
      <c r="IT47" s="96"/>
      <c r="IU47" s="96"/>
    </row>
    <row r="48" spans="1:255" s="101" customFormat="1" ht="25.75">
      <c r="A48" s="67">
        <f>+$A$3+COUNT(A$6:A47)*0.01+0.01</f>
        <v>42.19</v>
      </c>
      <c r="B48" s="91" t="s">
        <v>61</v>
      </c>
      <c r="C48" s="124">
        <v>1</v>
      </c>
      <c r="D48" s="93" t="s">
        <v>10</v>
      </c>
      <c r="E48" s="554"/>
      <c r="F48" s="491">
        <f>C48*E48</f>
        <v>0</v>
      </c>
      <c r="G48" s="95"/>
      <c r="IT48" s="102"/>
      <c r="IU48" s="102"/>
    </row>
    <row r="49" spans="1:255" s="101" customFormat="1">
      <c r="A49" s="103"/>
      <c r="B49" s="104"/>
      <c r="C49" s="124"/>
      <c r="E49" s="536"/>
      <c r="F49" s="491"/>
      <c r="G49" s="95"/>
      <c r="IT49" s="102"/>
      <c r="IU49" s="102"/>
    </row>
    <row r="50" spans="1:255" s="28" customFormat="1" ht="25.75">
      <c r="A50" s="67">
        <f>+$A$3+COUNT(A$6:A49)*0.01+0.01</f>
        <v>42.199999999999996</v>
      </c>
      <c r="B50" s="105" t="s">
        <v>251</v>
      </c>
      <c r="C50" s="124">
        <v>6</v>
      </c>
      <c r="D50" s="70" t="s">
        <v>10</v>
      </c>
      <c r="E50" s="553"/>
      <c r="F50" s="491">
        <f>C50*E50</f>
        <v>0</v>
      </c>
      <c r="G50" s="106"/>
    </row>
    <row r="51" spans="1:255" s="28" customFormat="1">
      <c r="A51" s="67"/>
      <c r="B51" s="105"/>
      <c r="C51" s="208"/>
      <c r="D51" s="70"/>
      <c r="E51" s="522"/>
      <c r="F51" s="490"/>
      <c r="G51" s="106"/>
    </row>
    <row r="52" spans="1:255" s="28" customFormat="1" ht="66" customHeight="1">
      <c r="A52" s="67">
        <f>+$A$3+COUNT(A$6:A51)*0.01+0.01</f>
        <v>42.21</v>
      </c>
      <c r="B52" s="105" t="s">
        <v>252</v>
      </c>
      <c r="C52" s="208">
        <v>1</v>
      </c>
      <c r="D52" s="70" t="s">
        <v>10</v>
      </c>
      <c r="E52" s="553"/>
      <c r="F52" s="490">
        <f>C52*E52</f>
        <v>0</v>
      </c>
      <c r="G52" s="106"/>
    </row>
    <row r="53" spans="1:255" s="37" customFormat="1" ht="13.3" thickBot="1">
      <c r="A53" s="107"/>
      <c r="B53" s="108"/>
      <c r="C53" s="356"/>
      <c r="D53" s="109"/>
      <c r="E53" s="388"/>
      <c r="F53" s="489"/>
      <c r="G53" s="110"/>
      <c r="IN53" s="28"/>
      <c r="IO53" s="28"/>
      <c r="IP53" s="28"/>
      <c r="IQ53" s="28"/>
      <c r="IR53" s="28"/>
      <c r="IS53" s="28"/>
      <c r="IT53" s="28"/>
      <c r="IU53" s="28"/>
    </row>
    <row r="54" spans="1:255" s="93" customFormat="1" ht="13.3" thickTop="1">
      <c r="A54" s="97"/>
      <c r="B54" s="111" t="s">
        <v>659</v>
      </c>
      <c r="C54" s="448"/>
      <c r="E54" s="522"/>
      <c r="F54" s="492">
        <f>SUM(F8:F53)</f>
        <v>0</v>
      </c>
      <c r="G54" s="95"/>
      <c r="IT54" s="96"/>
      <c r="IU54" s="96"/>
    </row>
    <row r="55" spans="1:255" s="93" customFormat="1">
      <c r="A55" s="67"/>
      <c r="B55" s="91"/>
      <c r="C55" s="464"/>
      <c r="D55" s="112"/>
      <c r="E55" s="523"/>
      <c r="F55" s="490"/>
      <c r="G55" s="95"/>
      <c r="IT55" s="96"/>
      <c r="IU55" s="96"/>
    </row>
    <row r="58" spans="1:255" s="93" customFormat="1">
      <c r="A58" s="59">
        <v>43</v>
      </c>
      <c r="B58" s="59" t="s">
        <v>824</v>
      </c>
      <c r="C58" s="448"/>
      <c r="D58" s="113"/>
      <c r="E58" s="516"/>
      <c r="F58" s="124"/>
      <c r="G58" s="95"/>
    </row>
    <row r="59" spans="1:255" s="93" customFormat="1">
      <c r="A59" s="97"/>
      <c r="B59" s="114" t="s">
        <v>13</v>
      </c>
      <c r="C59" s="446"/>
      <c r="D59" s="113"/>
      <c r="E59" s="510"/>
      <c r="F59" s="124"/>
      <c r="G59" s="95"/>
    </row>
    <row r="60" spans="1:255" s="93" customFormat="1">
      <c r="A60" s="97"/>
      <c r="B60" s="114"/>
      <c r="C60" s="446"/>
      <c r="D60" s="113"/>
      <c r="E60" s="510"/>
      <c r="F60" s="124"/>
      <c r="G60" s="95"/>
    </row>
    <row r="61" spans="1:255" s="93" customFormat="1" ht="25.75">
      <c r="A61" s="115" t="s">
        <v>11</v>
      </c>
      <c r="B61" s="116" t="s">
        <v>293</v>
      </c>
      <c r="C61" s="446"/>
      <c r="D61" s="113"/>
      <c r="E61" s="510"/>
      <c r="F61" s="124"/>
      <c r="G61" s="95"/>
    </row>
    <row r="62" spans="1:255" s="93" customFormat="1">
      <c r="A62" s="97"/>
      <c r="B62" s="117"/>
      <c r="C62" s="446"/>
      <c r="D62" s="113"/>
      <c r="E62" s="510"/>
      <c r="F62" s="124"/>
      <c r="G62" s="95"/>
    </row>
    <row r="63" spans="1:255" s="93" customFormat="1" ht="25.75">
      <c r="A63" s="67">
        <f>+$A$58+COUNT(A$59:A62)*0.01+0.01</f>
        <v>43.01</v>
      </c>
      <c r="B63" s="99" t="s">
        <v>495</v>
      </c>
      <c r="C63" s="124">
        <v>32</v>
      </c>
      <c r="D63" s="118" t="s">
        <v>15</v>
      </c>
      <c r="E63" s="505"/>
      <c r="F63" s="431">
        <f t="shared" ref="F63:F70" si="0">C63*E63</f>
        <v>0</v>
      </c>
      <c r="G63" s="95"/>
    </row>
    <row r="64" spans="1:255" s="93" customFormat="1" ht="25.75">
      <c r="A64" s="67">
        <f>+$A$58+COUNT(A$59:A63)*0.01+0.01</f>
        <v>43.019999999999996</v>
      </c>
      <c r="B64" s="99" t="s">
        <v>499</v>
      </c>
      <c r="C64" s="124">
        <v>3</v>
      </c>
      <c r="D64" s="118" t="s">
        <v>15</v>
      </c>
      <c r="E64" s="505"/>
      <c r="F64" s="431">
        <f t="shared" si="0"/>
        <v>0</v>
      </c>
      <c r="G64" s="95"/>
    </row>
    <row r="65" spans="1:7" s="93" customFormat="1">
      <c r="A65" s="67">
        <f>+$A$58+COUNT(A$59:A64)*0.01+0.01</f>
        <v>43.03</v>
      </c>
      <c r="B65" s="99" t="s">
        <v>294</v>
      </c>
      <c r="C65" s="124">
        <v>3</v>
      </c>
      <c r="D65" s="118" t="s">
        <v>15</v>
      </c>
      <c r="E65" s="505"/>
      <c r="F65" s="431">
        <f t="shared" si="0"/>
        <v>0</v>
      </c>
      <c r="G65" s="95"/>
    </row>
    <row r="66" spans="1:7" s="93" customFormat="1">
      <c r="A66" s="67">
        <f>+$A$58+COUNT(A$59:A65)*0.01+0.01</f>
        <v>43.04</v>
      </c>
      <c r="B66" s="99" t="s">
        <v>295</v>
      </c>
      <c r="C66" s="124">
        <v>3</v>
      </c>
      <c r="D66" s="118" t="s">
        <v>15</v>
      </c>
      <c r="E66" s="505"/>
      <c r="F66" s="431">
        <f t="shared" si="0"/>
        <v>0</v>
      </c>
      <c r="G66" s="95"/>
    </row>
    <row r="67" spans="1:7" s="93" customFormat="1" ht="25.75">
      <c r="A67" s="67">
        <f>+$A$58+COUNT(A$59:A66)*0.01+0.01</f>
        <v>43.05</v>
      </c>
      <c r="B67" s="99" t="s">
        <v>296</v>
      </c>
      <c r="C67" s="124">
        <v>2</v>
      </c>
      <c r="D67" s="118" t="s">
        <v>15</v>
      </c>
      <c r="E67" s="505"/>
      <c r="F67" s="431">
        <f t="shared" si="0"/>
        <v>0</v>
      </c>
      <c r="G67" s="95"/>
    </row>
    <row r="68" spans="1:7" s="93" customFormat="1" ht="25.75">
      <c r="A68" s="67">
        <f>+$A$58+COUNT(A$59:A67)*0.01+0.01</f>
        <v>43.059999999999995</v>
      </c>
      <c r="B68" s="99" t="s">
        <v>493</v>
      </c>
      <c r="C68" s="124">
        <v>2</v>
      </c>
      <c r="D68" s="118" t="s">
        <v>15</v>
      </c>
      <c r="E68" s="505"/>
      <c r="F68" s="431">
        <f t="shared" si="0"/>
        <v>0</v>
      </c>
      <c r="G68" s="95"/>
    </row>
    <row r="69" spans="1:7" s="93" customFormat="1" ht="25.75">
      <c r="A69" s="67">
        <f>+$A$58+COUNT(A$59:A68)*0.01+0.01</f>
        <v>43.07</v>
      </c>
      <c r="B69" s="99" t="s">
        <v>297</v>
      </c>
      <c r="C69" s="124">
        <v>4</v>
      </c>
      <c r="D69" s="118" t="s">
        <v>15</v>
      </c>
      <c r="E69" s="505"/>
      <c r="F69" s="431">
        <f t="shared" si="0"/>
        <v>0</v>
      </c>
      <c r="G69" s="95"/>
    </row>
    <row r="70" spans="1:7" s="93" customFormat="1">
      <c r="A70" s="67">
        <f>+$A$58+COUNT(A$59:A69)*0.01+0.01</f>
        <v>43.08</v>
      </c>
      <c r="B70" s="99" t="s">
        <v>299</v>
      </c>
      <c r="C70" s="124">
        <v>1</v>
      </c>
      <c r="D70" s="118" t="s">
        <v>10</v>
      </c>
      <c r="E70" s="505"/>
      <c r="F70" s="431">
        <f t="shared" si="0"/>
        <v>0</v>
      </c>
      <c r="G70" s="95"/>
    </row>
    <row r="71" spans="1:7" s="93" customFormat="1" ht="25.75">
      <c r="A71" s="67">
        <f>+$A$58+COUNT(A$59:A70)*0.01+0.01</f>
        <v>43.089999999999996</v>
      </c>
      <c r="B71" s="99" t="s">
        <v>68</v>
      </c>
      <c r="C71" s="124">
        <v>4</v>
      </c>
      <c r="D71" s="118" t="s">
        <v>15</v>
      </c>
      <c r="E71" s="505"/>
      <c r="F71" s="431">
        <f>C71*E71</f>
        <v>0</v>
      </c>
      <c r="G71" s="95"/>
    </row>
    <row r="72" spans="1:7" s="93" customFormat="1" ht="51.45">
      <c r="A72" s="67">
        <f>+$A$58+COUNT(A$59:A71)*0.01+0.01</f>
        <v>43.1</v>
      </c>
      <c r="B72" s="99" t="s">
        <v>841</v>
      </c>
      <c r="C72" s="124">
        <v>1</v>
      </c>
      <c r="D72" s="118" t="s">
        <v>10</v>
      </c>
      <c r="E72" s="505"/>
      <c r="F72" s="431">
        <f>C72*E72</f>
        <v>0</v>
      </c>
      <c r="G72" s="95"/>
    </row>
    <row r="73" spans="1:7" s="93" customFormat="1">
      <c r="A73" s="67">
        <f>+$A$58+COUNT(A$59:A72)*0.01+0.01</f>
        <v>43.11</v>
      </c>
      <c r="B73" s="99" t="s">
        <v>842</v>
      </c>
      <c r="C73" s="124">
        <v>1</v>
      </c>
      <c r="D73" s="118" t="s">
        <v>10</v>
      </c>
      <c r="E73" s="505"/>
      <c r="F73" s="431">
        <f>C73*E73</f>
        <v>0</v>
      </c>
      <c r="G73" s="95"/>
    </row>
    <row r="74" spans="1:7" s="93" customFormat="1">
      <c r="A74" s="67"/>
      <c r="B74" s="99"/>
      <c r="C74" s="124"/>
      <c r="D74" s="118"/>
      <c r="E74" s="367"/>
      <c r="F74" s="431"/>
      <c r="G74" s="95"/>
    </row>
    <row r="75" spans="1:7" s="93" customFormat="1" ht="26.25" customHeight="1">
      <c r="A75" s="115"/>
      <c r="B75" s="114" t="s">
        <v>70</v>
      </c>
      <c r="C75" s="446"/>
      <c r="D75" s="113"/>
      <c r="E75" s="510"/>
      <c r="F75" s="124"/>
      <c r="G75" s="95"/>
    </row>
    <row r="76" spans="1:7" s="93" customFormat="1">
      <c r="A76" s="115"/>
      <c r="B76" s="116" t="s">
        <v>13</v>
      </c>
      <c r="C76" s="446"/>
      <c r="D76" s="113"/>
      <c r="E76" s="510"/>
      <c r="F76" s="124"/>
      <c r="G76" s="95"/>
    </row>
    <row r="77" spans="1:7" s="93" customFormat="1">
      <c r="A77" s="115"/>
      <c r="B77" s="120"/>
      <c r="C77" s="446"/>
      <c r="D77" s="113"/>
      <c r="E77" s="510"/>
      <c r="F77" s="124"/>
      <c r="G77" s="95"/>
    </row>
    <row r="78" spans="1:7" s="93" customFormat="1" ht="25.75">
      <c r="A78" s="67">
        <f>+$A$58+COUNT(A$59:A77)*0.01+0.01</f>
        <v>43.12</v>
      </c>
      <c r="B78" s="99" t="s">
        <v>166</v>
      </c>
      <c r="C78" s="124">
        <v>350</v>
      </c>
      <c r="D78" s="118" t="s">
        <v>12</v>
      </c>
      <c r="E78" s="505"/>
      <c r="F78" s="431">
        <f>C78*E78</f>
        <v>0</v>
      </c>
      <c r="G78" s="95"/>
    </row>
    <row r="79" spans="1:7" s="93" customFormat="1" ht="25.75">
      <c r="A79" s="67">
        <f>+$A$58+COUNT(A$59:A78)*0.01+0.01</f>
        <v>43.129999999999995</v>
      </c>
      <c r="B79" s="99" t="s">
        <v>169</v>
      </c>
      <c r="C79" s="124">
        <v>150</v>
      </c>
      <c r="D79" s="118" t="s">
        <v>12</v>
      </c>
      <c r="E79" s="505"/>
      <c r="F79" s="431">
        <f>C79*E79</f>
        <v>0</v>
      </c>
      <c r="G79" s="95"/>
    </row>
    <row r="80" spans="1:7" s="93" customFormat="1">
      <c r="A80" s="67">
        <f>+$A$58+COUNT(A$59:A79)*0.01+0.01</f>
        <v>43.14</v>
      </c>
      <c r="B80" s="121" t="s">
        <v>500</v>
      </c>
      <c r="C80" s="124">
        <v>20</v>
      </c>
      <c r="D80" s="118" t="s">
        <v>12</v>
      </c>
      <c r="E80" s="505"/>
      <c r="F80" s="431">
        <f>C80*E80</f>
        <v>0</v>
      </c>
      <c r="G80" s="95"/>
    </row>
    <row r="81" spans="1:7" s="93" customFormat="1">
      <c r="A81" s="67">
        <f>+$A$58+COUNT(A$59:A80)*0.01+0.01</f>
        <v>43.15</v>
      </c>
      <c r="B81" s="99" t="s">
        <v>71</v>
      </c>
      <c r="C81" s="124">
        <v>300</v>
      </c>
      <c r="D81" s="118" t="s">
        <v>12</v>
      </c>
      <c r="E81" s="505"/>
      <c r="F81" s="431">
        <f>C81*E81</f>
        <v>0</v>
      </c>
      <c r="G81" s="95"/>
    </row>
    <row r="82" spans="1:7" s="93" customFormat="1">
      <c r="A82" s="67"/>
      <c r="B82" s="99"/>
      <c r="C82" s="124"/>
      <c r="D82" s="118"/>
      <c r="E82" s="367"/>
      <c r="F82" s="431"/>
      <c r="G82" s="95"/>
    </row>
    <row r="83" spans="1:7" s="93" customFormat="1" ht="13.3" thickBot="1">
      <c r="A83" s="107"/>
      <c r="B83" s="108"/>
      <c r="C83" s="469"/>
      <c r="D83" s="122"/>
      <c r="E83" s="527"/>
      <c r="F83" s="455"/>
      <c r="G83" s="95"/>
    </row>
    <row r="84" spans="1:7" s="93" customFormat="1" ht="13.3" thickTop="1">
      <c r="A84" s="97"/>
      <c r="B84" s="114" t="s">
        <v>825</v>
      </c>
      <c r="C84" s="448"/>
      <c r="D84" s="113"/>
      <c r="E84" s="510"/>
      <c r="F84" s="461">
        <f>SUM(F62:F83)</f>
        <v>0</v>
      </c>
      <c r="G84" s="95"/>
    </row>
    <row r="85" spans="1:7" s="93" customFormat="1">
      <c r="A85" s="97"/>
      <c r="B85" s="117"/>
      <c r="C85" s="446"/>
      <c r="D85" s="113"/>
      <c r="E85" s="510"/>
      <c r="F85" s="124"/>
      <c r="G85" s="95"/>
    </row>
    <row r="86" spans="1:7" s="93" customFormat="1">
      <c r="A86" s="97"/>
      <c r="B86" s="117"/>
      <c r="C86" s="446"/>
      <c r="D86" s="113"/>
      <c r="E86" s="510"/>
      <c r="F86" s="124"/>
      <c r="G86" s="95"/>
    </row>
    <row r="87" spans="1:7" s="93" customFormat="1">
      <c r="A87" s="97"/>
      <c r="B87" s="117"/>
      <c r="C87" s="446"/>
      <c r="D87" s="113"/>
      <c r="E87" s="510"/>
      <c r="F87" s="124"/>
      <c r="G87" s="95"/>
    </row>
    <row r="88" spans="1:7" s="93" customFormat="1">
      <c r="A88" s="59">
        <v>44</v>
      </c>
      <c r="B88" s="59" t="s">
        <v>819</v>
      </c>
      <c r="C88" s="124"/>
      <c r="D88" s="123"/>
      <c r="E88" s="516"/>
      <c r="F88" s="124"/>
      <c r="G88" s="125"/>
    </row>
    <row r="89" spans="1:7" s="93" customFormat="1">
      <c r="A89" s="97"/>
      <c r="B89" s="126" t="s">
        <v>13</v>
      </c>
      <c r="C89" s="124"/>
      <c r="D89" s="127"/>
      <c r="E89" s="510"/>
      <c r="F89" s="124"/>
      <c r="G89" s="95"/>
    </row>
    <row r="90" spans="1:7" s="93" customFormat="1">
      <c r="A90" s="97"/>
      <c r="B90" s="126"/>
      <c r="C90" s="124"/>
      <c r="D90" s="127"/>
      <c r="E90" s="510"/>
      <c r="F90" s="124"/>
      <c r="G90" s="95"/>
    </row>
    <row r="91" spans="1:7" s="93" customFormat="1">
      <c r="A91" s="97"/>
      <c r="B91" s="126" t="s">
        <v>263</v>
      </c>
      <c r="C91" s="124"/>
      <c r="D91" s="127"/>
      <c r="E91" s="510"/>
      <c r="F91" s="124"/>
      <c r="G91" s="95"/>
    </row>
    <row r="92" spans="1:7" s="93" customFormat="1">
      <c r="A92" s="90">
        <f>+$A$88+COUNT(A$89:A91)*0.01+0.01</f>
        <v>44.01</v>
      </c>
      <c r="B92" s="91" t="s">
        <v>256</v>
      </c>
      <c r="C92" s="124">
        <v>1</v>
      </c>
      <c r="D92" s="127" t="s">
        <v>15</v>
      </c>
      <c r="E92" s="541"/>
      <c r="F92" s="124">
        <f>C92*E92</f>
        <v>0</v>
      </c>
      <c r="G92" s="95"/>
    </row>
    <row r="93" spans="1:7" s="93" customFormat="1" ht="115.75">
      <c r="A93" s="90">
        <f>+$A$88+COUNT(A$89:A92)*0.01+0.01</f>
        <v>44.019999999999996</v>
      </c>
      <c r="B93" s="91" t="s">
        <v>259</v>
      </c>
      <c r="C93" s="124">
        <v>2</v>
      </c>
      <c r="D93" s="127" t="s">
        <v>15</v>
      </c>
      <c r="E93" s="541"/>
      <c r="F93" s="124">
        <f>C93*E93</f>
        <v>0</v>
      </c>
      <c r="G93" s="95"/>
    </row>
    <row r="94" spans="1:7" s="93" customFormat="1">
      <c r="A94" s="90">
        <f>+$A$88+COUNT(A$89:A93)*0.01+0.01</f>
        <v>44.03</v>
      </c>
      <c r="B94" s="91" t="s">
        <v>260</v>
      </c>
      <c r="C94" s="124">
        <v>2</v>
      </c>
      <c r="D94" s="127" t="s">
        <v>15</v>
      </c>
      <c r="E94" s="541"/>
      <c r="F94" s="124">
        <f>C94*E94</f>
        <v>0</v>
      </c>
      <c r="G94" s="95"/>
    </row>
    <row r="95" spans="1:7" s="93" customFormat="1">
      <c r="A95" s="90">
        <f>+$A$88+COUNT(A$89:A94)*0.01+0.01</f>
        <v>44.04</v>
      </c>
      <c r="B95" s="91" t="s">
        <v>255</v>
      </c>
      <c r="C95" s="124">
        <v>0.05</v>
      </c>
      <c r="D95" s="127"/>
      <c r="E95" s="541"/>
      <c r="F95" s="124">
        <f>SUM(F92:F94)*C95</f>
        <v>0</v>
      </c>
      <c r="G95" s="95"/>
    </row>
    <row r="96" spans="1:7" s="93" customFormat="1">
      <c r="A96" s="97"/>
      <c r="B96" s="126"/>
      <c r="C96" s="124"/>
      <c r="D96" s="127"/>
      <c r="E96" s="510"/>
      <c r="F96" s="124"/>
      <c r="G96" s="95"/>
    </row>
    <row r="97" spans="1:255" s="93" customFormat="1">
      <c r="A97" s="97"/>
      <c r="B97" s="126" t="s">
        <v>264</v>
      </c>
      <c r="C97" s="124"/>
      <c r="D97" s="127"/>
      <c r="E97" s="510"/>
      <c r="F97" s="124"/>
      <c r="G97" s="95"/>
    </row>
    <row r="98" spans="1:255" s="93" customFormat="1">
      <c r="A98" s="90">
        <f>+$A$88+COUNT(A$89:A97)*0.01+0.01</f>
        <v>44.05</v>
      </c>
      <c r="B98" s="91" t="s">
        <v>265</v>
      </c>
      <c r="C98" s="124">
        <v>2</v>
      </c>
      <c r="D98" s="127" t="s">
        <v>10</v>
      </c>
      <c r="E98" s="541"/>
      <c r="F98" s="124">
        <f>C98*E98</f>
        <v>0</v>
      </c>
      <c r="G98" s="95"/>
    </row>
    <row r="99" spans="1:255" s="93" customFormat="1">
      <c r="A99" s="90">
        <f>+$A$88+COUNT(A$89:A98)*0.01+0.01</f>
        <v>44.059999999999995</v>
      </c>
      <c r="B99" s="91" t="s">
        <v>266</v>
      </c>
      <c r="C99" s="124">
        <v>2</v>
      </c>
      <c r="D99" s="127" t="s">
        <v>10</v>
      </c>
      <c r="E99" s="541"/>
      <c r="F99" s="124">
        <f>C99*E99</f>
        <v>0</v>
      </c>
      <c r="G99" s="95"/>
    </row>
    <row r="100" spans="1:255" s="93" customFormat="1" ht="25.75">
      <c r="A100" s="90">
        <f>+$A$88+COUNT(A$89:A99)*0.01+0.01</f>
        <v>44.07</v>
      </c>
      <c r="B100" s="91" t="s">
        <v>267</v>
      </c>
      <c r="C100" s="124">
        <v>2</v>
      </c>
      <c r="D100" s="127" t="s">
        <v>10</v>
      </c>
      <c r="E100" s="541"/>
      <c r="F100" s="124">
        <f>C100*E100</f>
        <v>0</v>
      </c>
      <c r="G100" s="95"/>
    </row>
    <row r="101" spans="1:255" s="93" customFormat="1" ht="25.75">
      <c r="A101" s="90">
        <f>+$A$88+COUNT(A$89:A100)*0.01+0.01</f>
        <v>44.08</v>
      </c>
      <c r="B101" s="91" t="s">
        <v>268</v>
      </c>
      <c r="C101" s="124">
        <v>1</v>
      </c>
      <c r="D101" s="127" t="s">
        <v>10</v>
      </c>
      <c r="E101" s="541"/>
      <c r="F101" s="124">
        <f>C101*E101</f>
        <v>0</v>
      </c>
      <c r="G101" s="95"/>
    </row>
    <row r="102" spans="1:255" s="93" customFormat="1">
      <c r="A102" s="90">
        <f>+$A$88+COUNT(A$89:A101)*0.01+0.01</f>
        <v>44.089999999999996</v>
      </c>
      <c r="B102" s="91" t="s">
        <v>269</v>
      </c>
      <c r="C102" s="124">
        <v>1</v>
      </c>
      <c r="D102" s="127" t="s">
        <v>10</v>
      </c>
      <c r="E102" s="541"/>
      <c r="F102" s="124">
        <f>C102*E102</f>
        <v>0</v>
      </c>
      <c r="G102" s="95"/>
    </row>
    <row r="103" spans="1:255" s="93" customFormat="1">
      <c r="A103" s="97"/>
      <c r="B103" s="126"/>
      <c r="C103" s="124"/>
      <c r="D103" s="127"/>
      <c r="E103" s="510"/>
      <c r="F103" s="124"/>
      <c r="G103" s="95"/>
    </row>
    <row r="104" spans="1:255" s="93" customFormat="1">
      <c r="A104" s="97"/>
      <c r="B104" s="126"/>
      <c r="C104" s="124"/>
      <c r="D104" s="127"/>
      <c r="E104" s="510"/>
      <c r="F104" s="124"/>
      <c r="G104" s="95"/>
    </row>
    <row r="105" spans="1:255" s="93" customFormat="1">
      <c r="A105" s="97"/>
      <c r="B105" s="126"/>
      <c r="C105" s="124"/>
      <c r="D105" s="127"/>
      <c r="E105" s="510"/>
      <c r="F105" s="124"/>
      <c r="G105" s="95"/>
    </row>
    <row r="106" spans="1:255" s="93" customFormat="1">
      <c r="A106" s="97"/>
      <c r="B106" s="126" t="s">
        <v>270</v>
      </c>
      <c r="C106" s="124"/>
      <c r="D106" s="127"/>
      <c r="E106" s="510"/>
      <c r="F106" s="124"/>
      <c r="G106" s="95"/>
    </row>
    <row r="107" spans="1:255" s="93" customFormat="1">
      <c r="A107" s="67"/>
      <c r="B107" s="114" t="s">
        <v>186</v>
      </c>
      <c r="C107" s="308"/>
      <c r="D107" s="113"/>
      <c r="E107" s="510"/>
      <c r="F107" s="431"/>
      <c r="G107" s="95"/>
      <c r="IT107" s="96"/>
      <c r="IU107" s="96"/>
    </row>
    <row r="108" spans="1:255" s="93" customFormat="1">
      <c r="A108" s="67"/>
      <c r="B108" s="128" t="s">
        <v>13</v>
      </c>
      <c r="C108" s="308"/>
      <c r="D108" s="113"/>
      <c r="E108" s="510"/>
      <c r="F108" s="431"/>
      <c r="G108" s="95"/>
      <c r="IT108" s="96"/>
      <c r="IU108" s="96"/>
    </row>
    <row r="109" spans="1:255" s="93" customFormat="1">
      <c r="A109" s="67"/>
      <c r="B109" s="128"/>
      <c r="C109" s="308"/>
      <c r="D109" s="113"/>
      <c r="E109" s="510"/>
      <c r="F109" s="431"/>
      <c r="G109" s="95"/>
      <c r="IT109" s="96"/>
      <c r="IU109" s="96"/>
    </row>
    <row r="110" spans="1:255" s="93" customFormat="1">
      <c r="A110" s="90">
        <f>+$A$88+COUNT(A$89:A109)*0.01+0.01</f>
        <v>44.1</v>
      </c>
      <c r="B110" s="91" t="s">
        <v>170</v>
      </c>
      <c r="C110" s="308">
        <v>20</v>
      </c>
      <c r="D110" s="113" t="s">
        <v>12</v>
      </c>
      <c r="E110" s="541"/>
      <c r="F110" s="431">
        <f t="shared" ref="F110:F115" si="1">C110*E110</f>
        <v>0</v>
      </c>
      <c r="G110" s="95"/>
      <c r="IT110" s="96"/>
      <c r="IU110" s="96"/>
    </row>
    <row r="111" spans="1:255" s="93" customFormat="1">
      <c r="A111" s="90">
        <f>+$A$88+COUNT(A$89:A110)*0.01+0.01</f>
        <v>44.11</v>
      </c>
      <c r="B111" s="91" t="s">
        <v>171</v>
      </c>
      <c r="C111" s="308">
        <v>210</v>
      </c>
      <c r="D111" s="113" t="s">
        <v>12</v>
      </c>
      <c r="E111" s="505"/>
      <c r="F111" s="431">
        <f t="shared" si="1"/>
        <v>0</v>
      </c>
      <c r="G111" s="95"/>
      <c r="IT111" s="96"/>
      <c r="IU111" s="96"/>
    </row>
    <row r="112" spans="1:255" s="93" customFormat="1">
      <c r="A112" s="90">
        <f>+$A$88+COUNT(A$89:A111)*0.01+0.01</f>
        <v>44.12</v>
      </c>
      <c r="B112" s="91" t="s">
        <v>635</v>
      </c>
      <c r="C112" s="308">
        <v>5</v>
      </c>
      <c r="D112" s="113" t="s">
        <v>33</v>
      </c>
      <c r="E112" s="505"/>
      <c r="F112" s="431">
        <f t="shared" si="1"/>
        <v>0</v>
      </c>
      <c r="G112" s="95"/>
      <c r="IT112" s="96"/>
      <c r="IU112" s="96"/>
    </row>
    <row r="113" spans="1:255" s="93" customFormat="1">
      <c r="A113" s="90">
        <f>+$A$88+COUNT(A$89:A112)*0.01+0.01</f>
        <v>44.129999999999995</v>
      </c>
      <c r="B113" s="91" t="s">
        <v>636</v>
      </c>
      <c r="C113" s="308">
        <v>4</v>
      </c>
      <c r="D113" s="113" t="s">
        <v>33</v>
      </c>
      <c r="E113" s="541"/>
      <c r="F113" s="431">
        <f t="shared" si="1"/>
        <v>0</v>
      </c>
      <c r="G113" s="95"/>
      <c r="IT113" s="96"/>
      <c r="IU113" s="96"/>
    </row>
    <row r="114" spans="1:255" s="93" customFormat="1" ht="25.75">
      <c r="A114" s="90">
        <f>+$A$88+COUNT(A$89:A113)*0.01+0.01</f>
        <v>44.14</v>
      </c>
      <c r="B114" s="129" t="s">
        <v>65</v>
      </c>
      <c r="C114" s="470">
        <v>110</v>
      </c>
      <c r="D114" s="130" t="s">
        <v>12</v>
      </c>
      <c r="E114" s="541"/>
      <c r="F114" s="431">
        <f t="shared" si="1"/>
        <v>0</v>
      </c>
      <c r="G114" s="131"/>
      <c r="H114" s="132"/>
      <c r="I114" s="132"/>
      <c r="J114" s="132"/>
      <c r="K114" s="133"/>
      <c r="L114" s="133"/>
      <c r="M114" s="133"/>
      <c r="N114" s="133"/>
      <c r="O114" s="133"/>
      <c r="P114" s="133"/>
      <c r="Q114" s="133"/>
      <c r="R114" s="133"/>
      <c r="S114" s="133"/>
      <c r="T114" s="133"/>
      <c r="U114" s="133"/>
      <c r="V114" s="133"/>
      <c r="W114" s="133"/>
      <c r="X114" s="133"/>
      <c r="Y114" s="133"/>
      <c r="Z114" s="133"/>
      <c r="AA114" s="133"/>
      <c r="AB114" s="133"/>
      <c r="AC114" s="133"/>
      <c r="AD114" s="133"/>
      <c r="AE114" s="133"/>
      <c r="AF114" s="133"/>
      <c r="AG114" s="133"/>
      <c r="AH114" s="133"/>
      <c r="AI114" s="133"/>
      <c r="AJ114" s="133"/>
      <c r="AK114" s="133"/>
      <c r="AL114" s="133"/>
      <c r="AM114" s="133"/>
      <c r="AN114" s="133"/>
      <c r="AO114" s="133"/>
      <c r="AP114" s="133"/>
      <c r="AQ114" s="133"/>
      <c r="AR114" s="133"/>
      <c r="AS114" s="133"/>
      <c r="AT114" s="133"/>
      <c r="AU114" s="133"/>
      <c r="AV114" s="133"/>
      <c r="AW114" s="133"/>
      <c r="AX114" s="133"/>
      <c r="AY114" s="133"/>
      <c r="AZ114" s="133"/>
      <c r="BA114" s="133"/>
      <c r="BB114" s="133"/>
      <c r="BC114" s="133"/>
      <c r="BD114" s="133"/>
      <c r="BE114" s="133"/>
      <c r="BF114" s="133"/>
      <c r="BG114" s="133"/>
      <c r="BH114" s="133"/>
      <c r="BI114" s="133"/>
      <c r="BJ114" s="133"/>
      <c r="BK114" s="133"/>
      <c r="BL114" s="133"/>
      <c r="BM114" s="133"/>
      <c r="BN114" s="133"/>
      <c r="BO114" s="133"/>
      <c r="BP114" s="133"/>
      <c r="BQ114" s="133"/>
      <c r="BR114" s="133"/>
      <c r="BS114" s="133"/>
      <c r="BT114" s="133"/>
      <c r="BU114" s="133"/>
      <c r="BV114" s="133"/>
      <c r="BW114" s="133"/>
      <c r="BX114" s="133"/>
      <c r="BY114" s="133"/>
      <c r="BZ114" s="133"/>
      <c r="CA114" s="133"/>
      <c r="CB114" s="133"/>
      <c r="CC114" s="133"/>
      <c r="CD114" s="133"/>
      <c r="CE114" s="133"/>
      <c r="CF114" s="133"/>
      <c r="CG114" s="133"/>
      <c r="CH114" s="133"/>
      <c r="CI114" s="133"/>
      <c r="CJ114" s="133"/>
      <c r="CK114" s="133"/>
      <c r="CL114" s="133"/>
      <c r="CM114" s="133"/>
      <c r="CN114" s="133"/>
      <c r="CO114" s="133"/>
      <c r="CP114" s="133"/>
      <c r="CQ114" s="133"/>
      <c r="CR114" s="133"/>
      <c r="CS114" s="133"/>
      <c r="CT114" s="133"/>
      <c r="CU114" s="133"/>
      <c r="CV114" s="133"/>
      <c r="CW114" s="133"/>
      <c r="CX114" s="133"/>
      <c r="CY114" s="133"/>
      <c r="CZ114" s="133"/>
      <c r="DA114" s="133"/>
      <c r="DB114" s="133"/>
      <c r="DC114" s="133"/>
      <c r="DD114" s="133"/>
      <c r="DE114" s="133"/>
      <c r="DF114" s="133"/>
      <c r="DG114" s="133"/>
      <c r="DH114" s="133"/>
      <c r="DI114" s="133"/>
      <c r="DJ114" s="133"/>
      <c r="DK114" s="133"/>
      <c r="DL114" s="133"/>
      <c r="DM114" s="133"/>
      <c r="DN114" s="133"/>
      <c r="DO114" s="133"/>
      <c r="DP114" s="133"/>
      <c r="DQ114" s="133"/>
      <c r="DR114" s="133"/>
      <c r="DS114" s="133"/>
      <c r="DT114" s="133"/>
      <c r="DU114" s="133"/>
      <c r="DV114" s="133"/>
      <c r="DW114" s="133"/>
      <c r="DX114" s="133"/>
      <c r="DY114" s="133"/>
      <c r="DZ114" s="133"/>
      <c r="EA114" s="133"/>
      <c r="EB114" s="133"/>
      <c r="EC114" s="133"/>
      <c r="ED114" s="133"/>
      <c r="EE114" s="133"/>
      <c r="EF114" s="133"/>
      <c r="EG114" s="133"/>
      <c r="EH114" s="133"/>
      <c r="EI114" s="133"/>
      <c r="EJ114" s="133"/>
      <c r="EK114" s="133"/>
      <c r="EL114" s="133"/>
      <c r="EM114" s="133"/>
      <c r="EN114" s="133"/>
      <c r="EO114" s="133"/>
      <c r="EP114" s="133"/>
      <c r="EQ114" s="133"/>
      <c r="ER114" s="133"/>
      <c r="ES114" s="133"/>
      <c r="ET114" s="133"/>
      <c r="EU114" s="133"/>
      <c r="EV114" s="133"/>
      <c r="EW114" s="133"/>
      <c r="EX114" s="133"/>
      <c r="EY114" s="133"/>
      <c r="EZ114" s="133"/>
      <c r="FA114" s="133"/>
      <c r="FB114" s="133"/>
      <c r="FC114" s="133"/>
      <c r="FD114" s="133"/>
      <c r="FE114" s="133"/>
      <c r="FF114" s="133"/>
      <c r="FG114" s="133"/>
      <c r="FH114" s="133"/>
      <c r="FI114" s="133"/>
      <c r="FJ114" s="133"/>
      <c r="FK114" s="133"/>
      <c r="FL114" s="133"/>
      <c r="FM114" s="133"/>
      <c r="FN114" s="133"/>
      <c r="FO114" s="133"/>
      <c r="FP114" s="133"/>
      <c r="FQ114" s="133"/>
      <c r="FR114" s="133"/>
      <c r="FS114" s="133"/>
      <c r="FT114" s="133"/>
      <c r="FU114" s="133"/>
      <c r="FV114" s="133"/>
      <c r="FW114" s="133"/>
      <c r="FX114" s="133"/>
      <c r="FY114" s="133"/>
      <c r="FZ114" s="133"/>
      <c r="GA114" s="133"/>
      <c r="GB114" s="133"/>
      <c r="GC114" s="133"/>
      <c r="GD114" s="133"/>
      <c r="GE114" s="133"/>
      <c r="GF114" s="133"/>
      <c r="GG114" s="133"/>
      <c r="GH114" s="133"/>
      <c r="GI114" s="133"/>
      <c r="GJ114" s="133"/>
      <c r="GK114" s="133"/>
      <c r="GL114" s="133"/>
      <c r="GM114" s="133"/>
      <c r="GN114" s="133"/>
      <c r="GO114" s="133"/>
      <c r="GP114" s="133"/>
      <c r="GQ114" s="133"/>
      <c r="GR114" s="133"/>
      <c r="GS114" s="133"/>
      <c r="GT114" s="133"/>
      <c r="GU114" s="133"/>
      <c r="GV114" s="133"/>
      <c r="GW114" s="133"/>
      <c r="GX114" s="133"/>
      <c r="GY114" s="133"/>
      <c r="GZ114" s="133"/>
      <c r="HA114" s="133"/>
      <c r="HB114" s="133"/>
      <c r="HC114" s="133"/>
      <c r="HD114" s="133"/>
      <c r="HE114" s="133"/>
      <c r="HF114" s="133"/>
      <c r="HG114" s="133"/>
      <c r="HH114" s="133"/>
      <c r="HI114" s="133"/>
      <c r="HJ114" s="133"/>
      <c r="HK114" s="133"/>
      <c r="HL114" s="133"/>
      <c r="HM114" s="133"/>
      <c r="HN114" s="133"/>
      <c r="HO114" s="133"/>
      <c r="HP114" s="133"/>
      <c r="HQ114" s="133"/>
      <c r="HR114" s="133"/>
      <c r="HS114" s="133"/>
      <c r="HT114" s="133"/>
      <c r="HU114" s="133"/>
      <c r="HV114" s="133"/>
      <c r="HW114" s="133"/>
      <c r="HX114" s="133"/>
      <c r="HY114" s="133"/>
      <c r="HZ114" s="133"/>
      <c r="IA114" s="133"/>
      <c r="IB114" s="133"/>
      <c r="IC114" s="133"/>
      <c r="ID114" s="133"/>
      <c r="IE114" s="133"/>
      <c r="IF114" s="133"/>
      <c r="IG114" s="133"/>
      <c r="IH114" s="133"/>
      <c r="II114" s="133"/>
      <c r="IJ114" s="133"/>
      <c r="IK114" s="133"/>
      <c r="IL114" s="133"/>
      <c r="IM114" s="133"/>
      <c r="IN114" s="133"/>
      <c r="IO114" s="133"/>
      <c r="IP114" s="133"/>
      <c r="IQ114" s="133"/>
      <c r="IR114" s="133"/>
      <c r="IS114" s="133"/>
      <c r="IT114" s="133"/>
      <c r="IU114" s="133"/>
    </row>
    <row r="115" spans="1:255" s="93" customFormat="1">
      <c r="A115" s="90">
        <f>+$A$88+COUNT(A$89:A114)*0.01+0.01</f>
        <v>44.15</v>
      </c>
      <c r="B115" s="93" t="s">
        <v>271</v>
      </c>
      <c r="C115" s="470">
        <v>1</v>
      </c>
      <c r="D115" s="113" t="s">
        <v>10</v>
      </c>
      <c r="E115" s="556"/>
      <c r="F115" s="431">
        <f t="shared" si="1"/>
        <v>0</v>
      </c>
      <c r="G115" s="95"/>
      <c r="IR115" s="96"/>
      <c r="IS115" s="96"/>
    </row>
    <row r="116" spans="1:255" s="93" customFormat="1" ht="13.3" thickBot="1">
      <c r="A116" s="107"/>
      <c r="B116" s="108"/>
      <c r="C116" s="471"/>
      <c r="D116" s="122"/>
      <c r="E116" s="527"/>
      <c r="F116" s="455"/>
      <c r="G116" s="95"/>
      <c r="H116" s="135"/>
    </row>
    <row r="117" spans="1:255" s="93" customFormat="1" ht="13.3" thickTop="1">
      <c r="A117" s="97"/>
      <c r="B117" s="114" t="s">
        <v>34</v>
      </c>
      <c r="C117" s="472"/>
      <c r="D117" s="136"/>
      <c r="E117" s="528"/>
      <c r="F117" s="461">
        <f>SUM(F92:F116)</f>
        <v>0</v>
      </c>
      <c r="G117" s="95"/>
      <c r="H117" s="135"/>
    </row>
    <row r="118" spans="1:255" s="93" customFormat="1">
      <c r="A118" s="97"/>
      <c r="B118" s="99"/>
      <c r="C118" s="473"/>
      <c r="D118" s="136"/>
      <c r="E118" s="528"/>
      <c r="F118" s="431"/>
      <c r="G118" s="95"/>
      <c r="H118" s="135"/>
    </row>
    <row r="119" spans="1:255" s="93" customFormat="1">
      <c r="A119" s="97"/>
      <c r="B119" s="99"/>
      <c r="C119" s="473"/>
      <c r="D119" s="136"/>
      <c r="E119" s="528"/>
      <c r="F119" s="431"/>
      <c r="G119" s="95"/>
      <c r="H119" s="135"/>
    </row>
    <row r="120" spans="1:255" s="93" customFormat="1">
      <c r="A120" s="97"/>
      <c r="B120" s="99"/>
      <c r="C120" s="473"/>
      <c r="D120" s="136"/>
      <c r="E120" s="528"/>
      <c r="F120" s="431"/>
      <c r="G120" s="95"/>
      <c r="H120" s="135"/>
    </row>
    <row r="121" spans="1:255" s="93" customFormat="1">
      <c r="A121" s="97"/>
      <c r="B121" s="99"/>
      <c r="C121" s="473"/>
      <c r="D121" s="136"/>
      <c r="E121" s="528"/>
      <c r="F121" s="431"/>
      <c r="G121" s="95"/>
      <c r="H121" s="135"/>
    </row>
    <row r="122" spans="1:255" s="93" customFormat="1">
      <c r="A122" s="59">
        <v>45</v>
      </c>
      <c r="B122" s="59" t="s">
        <v>820</v>
      </c>
      <c r="C122" s="124"/>
      <c r="D122" s="123"/>
      <c r="E122" s="516"/>
      <c r="F122" s="124"/>
      <c r="G122" s="95"/>
      <c r="H122" s="135"/>
    </row>
    <row r="123" spans="1:255" s="93" customFormat="1">
      <c r="A123" s="97"/>
      <c r="B123" s="126" t="s">
        <v>13</v>
      </c>
      <c r="C123" s="124"/>
      <c r="D123" s="127"/>
      <c r="E123" s="510"/>
      <c r="F123" s="124"/>
      <c r="G123" s="95"/>
      <c r="H123" s="135"/>
    </row>
    <row r="124" spans="1:255" s="93" customFormat="1">
      <c r="A124" s="97"/>
      <c r="B124" s="99"/>
      <c r="C124" s="473"/>
      <c r="D124" s="136"/>
      <c r="E124" s="528"/>
      <c r="F124" s="431"/>
      <c r="G124" s="95"/>
      <c r="H124" s="135"/>
    </row>
    <row r="125" spans="1:255" s="93" customFormat="1">
      <c r="A125" s="97"/>
      <c r="B125" s="99"/>
      <c r="C125" s="473"/>
      <c r="D125" s="136"/>
      <c r="E125" s="528"/>
      <c r="F125" s="431"/>
      <c r="G125" s="95"/>
      <c r="H125" s="135"/>
    </row>
    <row r="126" spans="1:255" s="93" customFormat="1">
      <c r="A126" s="97"/>
      <c r="B126" s="126" t="s">
        <v>263</v>
      </c>
      <c r="C126" s="124"/>
      <c r="D126" s="127"/>
      <c r="E126" s="510"/>
      <c r="F126" s="124"/>
      <c r="G126" s="95"/>
      <c r="H126" s="135"/>
    </row>
    <row r="127" spans="1:255" s="93" customFormat="1">
      <c r="A127" s="90">
        <f>+$A$122+COUNT(A$123:A126)*0.01+0.01</f>
        <v>45.01</v>
      </c>
      <c r="B127" s="99" t="s">
        <v>284</v>
      </c>
      <c r="C127" s="446" t="s">
        <v>449</v>
      </c>
      <c r="D127" s="113" t="s">
        <v>15</v>
      </c>
      <c r="E127" s="541"/>
      <c r="F127" s="431">
        <f>C127*E127</f>
        <v>0</v>
      </c>
      <c r="G127" s="95"/>
      <c r="H127" s="135"/>
    </row>
    <row r="128" spans="1:255" s="93" customFormat="1" ht="25.75">
      <c r="A128" s="90">
        <f>+$A$122+COUNT(A$123:A127)*0.01+0.01</f>
        <v>45.019999999999996</v>
      </c>
      <c r="B128" s="99" t="s">
        <v>283</v>
      </c>
      <c r="C128" s="446" t="s">
        <v>450</v>
      </c>
      <c r="D128" s="113" t="s">
        <v>15</v>
      </c>
      <c r="E128" s="541"/>
      <c r="F128" s="431">
        <f>C128*E128</f>
        <v>0</v>
      </c>
      <c r="G128" s="95"/>
      <c r="H128" s="135"/>
    </row>
    <row r="129" spans="1:8" s="93" customFormat="1">
      <c r="A129" s="90">
        <f>+$A$122+COUNT(A$123:A128)*0.01+0.01</f>
        <v>45.03</v>
      </c>
      <c r="B129" s="99" t="s">
        <v>255</v>
      </c>
      <c r="C129" s="124">
        <v>0.05</v>
      </c>
      <c r="D129" s="127"/>
      <c r="E129" s="124"/>
      <c r="F129" s="124">
        <f>SUM(F127:F128)*C129</f>
        <v>0</v>
      </c>
      <c r="G129" s="95"/>
      <c r="H129" s="135"/>
    </row>
    <row r="130" spans="1:8" s="93" customFormat="1">
      <c r="A130" s="97"/>
      <c r="B130" s="99"/>
      <c r="C130" s="473"/>
      <c r="D130" s="136"/>
      <c r="E130" s="528"/>
      <c r="F130" s="431"/>
      <c r="G130" s="95"/>
      <c r="H130" s="135"/>
    </row>
    <row r="131" spans="1:8" s="93" customFormat="1">
      <c r="A131" s="97"/>
      <c r="B131" s="99"/>
      <c r="C131" s="473"/>
      <c r="D131" s="136"/>
      <c r="E131" s="528"/>
      <c r="F131" s="431"/>
      <c r="G131" s="95"/>
      <c r="H131" s="135"/>
    </row>
    <row r="132" spans="1:8" s="93" customFormat="1">
      <c r="A132" s="97"/>
      <c r="B132" s="126" t="s">
        <v>264</v>
      </c>
      <c r="C132" s="124"/>
      <c r="D132" s="127"/>
      <c r="E132" s="510"/>
      <c r="F132" s="124"/>
      <c r="G132" s="95"/>
      <c r="H132" s="135"/>
    </row>
    <row r="133" spans="1:8" s="93" customFormat="1" ht="102.9">
      <c r="A133" s="90">
        <f>+$A$122+COUNT(A$123:A132)*0.01+0.01</f>
        <v>45.04</v>
      </c>
      <c r="B133" s="91" t="s">
        <v>275</v>
      </c>
      <c r="C133" s="124">
        <v>1</v>
      </c>
      <c r="D133" s="127" t="s">
        <v>10</v>
      </c>
      <c r="E133" s="541"/>
      <c r="F133" s="431">
        <f>C133*E133</f>
        <v>0</v>
      </c>
      <c r="G133" s="95"/>
      <c r="H133" s="135"/>
    </row>
    <row r="134" spans="1:8" s="93" customFormat="1">
      <c r="A134" s="97"/>
      <c r="B134" s="99"/>
      <c r="C134" s="473"/>
      <c r="D134" s="136"/>
      <c r="E134" s="528"/>
      <c r="F134" s="431"/>
      <c r="G134" s="95"/>
      <c r="H134" s="135"/>
    </row>
    <row r="135" spans="1:8" s="93" customFormat="1">
      <c r="A135" s="97"/>
      <c r="B135" s="99"/>
      <c r="C135" s="473"/>
      <c r="D135" s="136"/>
      <c r="E135" s="528"/>
      <c r="F135" s="431"/>
      <c r="G135" s="95"/>
      <c r="H135" s="135"/>
    </row>
    <row r="136" spans="1:8" s="93" customFormat="1">
      <c r="A136" s="97"/>
      <c r="B136" s="126" t="s">
        <v>270</v>
      </c>
      <c r="C136" s="124"/>
      <c r="D136" s="127"/>
      <c r="E136" s="510"/>
      <c r="F136" s="124"/>
      <c r="G136" s="95"/>
      <c r="H136" s="135"/>
    </row>
    <row r="137" spans="1:8" s="93" customFormat="1">
      <c r="A137" s="67"/>
      <c r="B137" s="114" t="s">
        <v>186</v>
      </c>
      <c r="C137" s="308"/>
      <c r="D137" s="113"/>
      <c r="E137" s="510"/>
      <c r="F137" s="431"/>
      <c r="G137" s="95"/>
      <c r="H137" s="135"/>
    </row>
    <row r="138" spans="1:8" s="93" customFormat="1">
      <c r="A138" s="67"/>
      <c r="B138" s="128" t="s">
        <v>13</v>
      </c>
      <c r="C138" s="308"/>
      <c r="D138" s="113"/>
      <c r="E138" s="510"/>
      <c r="F138" s="431"/>
      <c r="G138" s="95"/>
      <c r="H138" s="135"/>
    </row>
    <row r="139" spans="1:8" s="93" customFormat="1">
      <c r="A139" s="67"/>
      <c r="B139" s="128"/>
      <c r="C139" s="308"/>
      <c r="D139" s="113"/>
      <c r="E139" s="510"/>
      <c r="F139" s="431"/>
      <c r="G139" s="95"/>
      <c r="H139" s="135"/>
    </row>
    <row r="140" spans="1:8" s="93" customFormat="1">
      <c r="A140" s="90">
        <f>+$A$122+COUNT(A$123:A139)*0.01+0.01</f>
        <v>45.05</v>
      </c>
      <c r="B140" s="91" t="s">
        <v>170</v>
      </c>
      <c r="C140" s="308">
        <v>15</v>
      </c>
      <c r="D140" s="113" t="s">
        <v>12</v>
      </c>
      <c r="E140" s="541"/>
      <c r="F140" s="431">
        <f t="shared" ref="F140:F145" si="2">C140*E140</f>
        <v>0</v>
      </c>
      <c r="G140" s="95"/>
      <c r="H140" s="135"/>
    </row>
    <row r="141" spans="1:8" s="93" customFormat="1" ht="25.75">
      <c r="A141" s="90">
        <f>+$A$122+COUNT(A$123:A140)*0.01+0.01</f>
        <v>45.059999999999995</v>
      </c>
      <c r="B141" s="91" t="s">
        <v>314</v>
      </c>
      <c r="C141" s="308">
        <v>210</v>
      </c>
      <c r="D141" s="113" t="s">
        <v>12</v>
      </c>
      <c r="E141" s="505"/>
      <c r="F141" s="431">
        <f t="shared" si="2"/>
        <v>0</v>
      </c>
      <c r="G141" s="95"/>
      <c r="H141" s="135"/>
    </row>
    <row r="142" spans="1:8" s="93" customFormat="1" ht="25.75">
      <c r="A142" s="90">
        <f>+$A$122+COUNT(A$123:A141)*0.01+0.01</f>
        <v>45.07</v>
      </c>
      <c r="B142" s="91" t="s">
        <v>315</v>
      </c>
      <c r="C142" s="308">
        <v>25</v>
      </c>
      <c r="D142" s="113" t="s">
        <v>12</v>
      </c>
      <c r="E142" s="505"/>
      <c r="F142" s="431">
        <f t="shared" si="2"/>
        <v>0</v>
      </c>
      <c r="G142" s="95"/>
      <c r="H142" s="135"/>
    </row>
    <row r="143" spans="1:8" s="93" customFormat="1" ht="25.75">
      <c r="A143" s="90">
        <f>+$A$122+COUNT(A$123:A142)*0.01+0.01</f>
        <v>45.08</v>
      </c>
      <c r="B143" s="129" t="s">
        <v>65</v>
      </c>
      <c r="C143" s="470">
        <v>50</v>
      </c>
      <c r="D143" s="130" t="s">
        <v>12</v>
      </c>
      <c r="E143" s="541"/>
      <c r="F143" s="431">
        <f t="shared" si="2"/>
        <v>0</v>
      </c>
      <c r="G143" s="95"/>
      <c r="H143" s="135"/>
    </row>
    <row r="144" spans="1:8" s="93" customFormat="1" ht="38.6">
      <c r="A144" s="90">
        <f>+$A$122+COUNT(A$123:A143)*0.01+0.01</f>
        <v>45.089999999999996</v>
      </c>
      <c r="B144" s="129" t="s">
        <v>291</v>
      </c>
      <c r="C144" s="470">
        <v>1</v>
      </c>
      <c r="D144" s="113" t="s">
        <v>10</v>
      </c>
      <c r="E144" s="556"/>
      <c r="F144" s="431">
        <f t="shared" si="2"/>
        <v>0</v>
      </c>
      <c r="G144" s="95"/>
      <c r="H144" s="135"/>
    </row>
    <row r="145" spans="1:249" s="93" customFormat="1">
      <c r="A145" s="90">
        <f>+$A$122+COUNT(A$123:A144)*0.01+0.01</f>
        <v>45.1</v>
      </c>
      <c r="B145" s="91" t="s">
        <v>292</v>
      </c>
      <c r="C145" s="308">
        <v>1</v>
      </c>
      <c r="D145" s="112" t="s">
        <v>10</v>
      </c>
      <c r="E145" s="556"/>
      <c r="F145" s="431">
        <f t="shared" si="2"/>
        <v>0</v>
      </c>
      <c r="G145" s="95"/>
      <c r="H145" s="135"/>
    </row>
    <row r="146" spans="1:249" s="93" customFormat="1">
      <c r="A146" s="97"/>
      <c r="B146" s="99"/>
      <c r="C146" s="473"/>
      <c r="D146" s="136"/>
      <c r="E146" s="528"/>
      <c r="F146" s="431"/>
      <c r="G146" s="95"/>
      <c r="H146" s="135"/>
    </row>
    <row r="147" spans="1:249" s="93" customFormat="1" ht="13.3" thickBot="1">
      <c r="A147" s="137"/>
      <c r="B147" s="138"/>
      <c r="C147" s="474"/>
      <c r="D147" s="139"/>
      <c r="E147" s="529"/>
      <c r="F147" s="455"/>
      <c r="G147" s="95"/>
      <c r="H147" s="135"/>
    </row>
    <row r="148" spans="1:249" s="93" customFormat="1" ht="13.3" thickTop="1">
      <c r="A148" s="97"/>
      <c r="B148" s="114" t="s">
        <v>272</v>
      </c>
      <c r="C148" s="472"/>
      <c r="D148" s="136"/>
      <c r="E148" s="528"/>
      <c r="F148" s="461">
        <f>SUM(F126:F147)</f>
        <v>0</v>
      </c>
      <c r="G148" s="95"/>
      <c r="H148" s="135"/>
    </row>
    <row r="149" spans="1:249" s="93" customFormat="1">
      <c r="A149" s="97"/>
      <c r="B149" s="99"/>
      <c r="C149" s="473"/>
      <c r="D149" s="136"/>
      <c r="E149" s="528"/>
      <c r="F149" s="431"/>
      <c r="G149" s="95"/>
      <c r="H149" s="135"/>
    </row>
    <row r="152" spans="1:249" s="93" customFormat="1">
      <c r="A152" s="140">
        <v>46</v>
      </c>
      <c r="B152" s="59" t="s">
        <v>821</v>
      </c>
      <c r="C152" s="476"/>
      <c r="E152" s="530"/>
      <c r="F152" s="324"/>
      <c r="G152" s="141"/>
      <c r="IN152" s="96"/>
      <c r="IO152" s="96"/>
    </row>
    <row r="153" spans="1:249" s="93" customFormat="1">
      <c r="A153" s="140"/>
      <c r="B153" s="114" t="s">
        <v>13</v>
      </c>
      <c r="C153" s="476"/>
      <c r="E153" s="530"/>
      <c r="F153" s="324"/>
      <c r="G153" s="141"/>
      <c r="IN153" s="96"/>
      <c r="IO153" s="96"/>
    </row>
    <row r="154" spans="1:249" s="93" customFormat="1">
      <c r="A154" s="140"/>
      <c r="B154" s="114"/>
      <c r="C154" s="476"/>
      <c r="E154" s="530"/>
      <c r="F154" s="324"/>
      <c r="G154" s="141"/>
      <c r="IN154" s="96"/>
      <c r="IO154" s="96"/>
    </row>
    <row r="155" spans="1:249" s="93" customFormat="1">
      <c r="A155" s="140"/>
      <c r="B155" s="114"/>
      <c r="C155" s="476"/>
      <c r="E155" s="530"/>
      <c r="F155" s="324"/>
      <c r="G155" s="141"/>
      <c r="IN155" s="96"/>
      <c r="IO155" s="96"/>
    </row>
    <row r="156" spans="1:249" s="93" customFormat="1">
      <c r="A156" s="142" t="s">
        <v>23</v>
      </c>
      <c r="B156" s="142" t="s">
        <v>188</v>
      </c>
      <c r="C156" s="477"/>
      <c r="E156" s="522"/>
      <c r="F156" s="308"/>
      <c r="G156" s="94"/>
      <c r="IN156" s="96"/>
      <c r="IO156" s="96"/>
    </row>
    <row r="157" spans="1:249" s="93" customFormat="1">
      <c r="A157" s="90"/>
      <c r="B157" s="143"/>
      <c r="C157" s="76"/>
      <c r="D157" s="144"/>
      <c r="E157" s="408"/>
      <c r="F157" s="490"/>
      <c r="G157" s="145"/>
      <c r="IN157" s="96"/>
      <c r="IO157" s="96"/>
    </row>
    <row r="158" spans="1:249" s="93" customFormat="1">
      <c r="A158" s="90">
        <f>+$A$152+COUNT(A$156:A157)*0.01+0.01</f>
        <v>46.01</v>
      </c>
      <c r="B158" s="143" t="s">
        <v>196</v>
      </c>
      <c r="C158" s="76"/>
      <c r="D158" s="144"/>
      <c r="E158" s="408"/>
      <c r="F158" s="490"/>
      <c r="G158" s="145"/>
      <c r="IN158" s="96"/>
      <c r="IO158" s="96"/>
    </row>
    <row r="159" spans="1:249" s="93" customFormat="1">
      <c r="A159" s="146" t="s">
        <v>14</v>
      </c>
      <c r="B159" s="143" t="s">
        <v>197</v>
      </c>
      <c r="C159" s="76">
        <v>4</v>
      </c>
      <c r="D159" s="144" t="s">
        <v>15</v>
      </c>
      <c r="E159" s="507"/>
      <c r="F159" s="490">
        <f>C159*E159</f>
        <v>0</v>
      </c>
      <c r="G159" s="145"/>
      <c r="IN159" s="96"/>
      <c r="IO159" s="96"/>
    </row>
    <row r="160" spans="1:249" s="93" customFormat="1">
      <c r="A160" s="146" t="s">
        <v>14</v>
      </c>
      <c r="B160" s="143" t="s">
        <v>198</v>
      </c>
      <c r="C160" s="76">
        <v>12</v>
      </c>
      <c r="D160" s="144" t="s">
        <v>15</v>
      </c>
      <c r="E160" s="507"/>
      <c r="F160" s="490">
        <f>C160*E160</f>
        <v>0</v>
      </c>
      <c r="G160" s="145"/>
      <c r="IN160" s="96"/>
      <c r="IO160" s="96"/>
    </row>
    <row r="161" spans="1:249" s="93" customFormat="1">
      <c r="A161" s="146" t="s">
        <v>14</v>
      </c>
      <c r="B161" s="143" t="s">
        <v>199</v>
      </c>
      <c r="C161" s="76">
        <v>4</v>
      </c>
      <c r="D161" s="144" t="s">
        <v>15</v>
      </c>
      <c r="E161" s="507"/>
      <c r="F161" s="490">
        <f>C161*E161</f>
        <v>0</v>
      </c>
      <c r="G161" s="145"/>
      <c r="IN161" s="96"/>
      <c r="IO161" s="96"/>
    </row>
    <row r="162" spans="1:249" s="93" customFormat="1">
      <c r="A162" s="146"/>
      <c r="B162" s="143"/>
      <c r="C162" s="76"/>
      <c r="D162" s="144"/>
      <c r="E162" s="408"/>
      <c r="F162" s="490"/>
      <c r="G162" s="145"/>
      <c r="IN162" s="96"/>
      <c r="IO162" s="96"/>
    </row>
    <row r="163" spans="1:249" s="93" customFormat="1">
      <c r="A163" s="90">
        <f>+$A$152+COUNT(A$156:A162)*0.01+0.01</f>
        <v>46.019999999999996</v>
      </c>
      <c r="B163" s="143" t="s">
        <v>211</v>
      </c>
      <c r="C163" s="76"/>
      <c r="D163" s="144"/>
      <c r="E163" s="408"/>
      <c r="F163" s="490"/>
      <c r="G163" s="145"/>
      <c r="IN163" s="96"/>
      <c r="IO163" s="96"/>
    </row>
    <row r="164" spans="1:249" s="93" customFormat="1" ht="25.75">
      <c r="A164" s="146" t="s">
        <v>14</v>
      </c>
      <c r="B164" s="147" t="s">
        <v>209</v>
      </c>
      <c r="C164" s="76">
        <v>500</v>
      </c>
      <c r="D164" s="144" t="s">
        <v>12</v>
      </c>
      <c r="E164" s="507"/>
      <c r="F164" s="490">
        <f t="shared" ref="F164:F173" si="3">C164*E164</f>
        <v>0</v>
      </c>
      <c r="G164" s="145"/>
      <c r="IN164" s="96"/>
      <c r="IO164" s="96"/>
    </row>
    <row r="165" spans="1:249" s="93" customFormat="1" ht="25.75">
      <c r="A165" s="146" t="s">
        <v>14</v>
      </c>
      <c r="B165" s="147" t="s">
        <v>210</v>
      </c>
      <c r="C165" s="76">
        <v>150</v>
      </c>
      <c r="D165" s="144" t="s">
        <v>12</v>
      </c>
      <c r="E165" s="507"/>
      <c r="F165" s="490">
        <f t="shared" si="3"/>
        <v>0</v>
      </c>
      <c r="G165" s="145"/>
      <c r="IN165" s="96"/>
      <c r="IO165" s="96"/>
    </row>
    <row r="166" spans="1:249" s="93" customFormat="1">
      <c r="A166" s="146" t="s">
        <v>14</v>
      </c>
      <c r="B166" s="143" t="s">
        <v>200</v>
      </c>
      <c r="C166" s="76">
        <v>1</v>
      </c>
      <c r="D166" s="144" t="s">
        <v>10</v>
      </c>
      <c r="E166" s="507"/>
      <c r="F166" s="490">
        <f t="shared" si="3"/>
        <v>0</v>
      </c>
      <c r="G166" s="145"/>
      <c r="IN166" s="96"/>
      <c r="IO166" s="96"/>
    </row>
    <row r="167" spans="1:249" s="93" customFormat="1">
      <c r="A167" s="146" t="s">
        <v>14</v>
      </c>
      <c r="B167" s="143" t="s">
        <v>201</v>
      </c>
      <c r="C167" s="76">
        <v>4</v>
      </c>
      <c r="D167" s="144" t="s">
        <v>15</v>
      </c>
      <c r="E167" s="507"/>
      <c r="F167" s="490">
        <f t="shared" si="3"/>
        <v>0</v>
      </c>
      <c r="G167" s="145"/>
      <c r="IN167" s="96"/>
      <c r="IO167" s="96"/>
    </row>
    <row r="168" spans="1:249" s="93" customFormat="1">
      <c r="A168" s="146" t="s">
        <v>14</v>
      </c>
      <c r="B168" s="143" t="s">
        <v>202</v>
      </c>
      <c r="C168" s="76">
        <v>12</v>
      </c>
      <c r="D168" s="144" t="s">
        <v>15</v>
      </c>
      <c r="E168" s="507"/>
      <c r="F168" s="490">
        <f t="shared" si="3"/>
        <v>0</v>
      </c>
      <c r="G168" s="145"/>
      <c r="IN168" s="96"/>
      <c r="IO168" s="96"/>
    </row>
    <row r="169" spans="1:249" s="93" customFormat="1">
      <c r="A169" s="146" t="s">
        <v>14</v>
      </c>
      <c r="B169" s="143" t="s">
        <v>203</v>
      </c>
      <c r="C169" s="76">
        <v>4</v>
      </c>
      <c r="D169" s="144" t="s">
        <v>15</v>
      </c>
      <c r="E169" s="507"/>
      <c r="F169" s="490">
        <f t="shared" si="3"/>
        <v>0</v>
      </c>
      <c r="G169" s="145"/>
      <c r="IN169" s="96"/>
      <c r="IO169" s="96"/>
    </row>
    <row r="170" spans="1:249" s="93" customFormat="1">
      <c r="A170" s="146" t="s">
        <v>14</v>
      </c>
      <c r="B170" s="143" t="s">
        <v>204</v>
      </c>
      <c r="C170" s="76">
        <v>4</v>
      </c>
      <c r="D170" s="144" t="s">
        <v>15</v>
      </c>
      <c r="E170" s="507"/>
      <c r="F170" s="490">
        <f t="shared" si="3"/>
        <v>0</v>
      </c>
      <c r="G170" s="145"/>
      <c r="IN170" s="96"/>
      <c r="IO170" s="96"/>
    </row>
    <row r="171" spans="1:249" s="93" customFormat="1">
      <c r="A171" s="146" t="s">
        <v>14</v>
      </c>
      <c r="B171" s="143" t="s">
        <v>205</v>
      </c>
      <c r="C171" s="76">
        <v>1</v>
      </c>
      <c r="D171" s="144" t="s">
        <v>10</v>
      </c>
      <c r="E171" s="507"/>
      <c r="F171" s="490">
        <f t="shared" si="3"/>
        <v>0</v>
      </c>
      <c r="G171" s="145"/>
      <c r="IN171" s="96"/>
      <c r="IO171" s="96"/>
    </row>
    <row r="172" spans="1:249" s="93" customFormat="1">
      <c r="A172" s="146" t="s">
        <v>14</v>
      </c>
      <c r="B172" s="143" t="s">
        <v>206</v>
      </c>
      <c r="C172" s="76">
        <v>1</v>
      </c>
      <c r="D172" s="144" t="s">
        <v>10</v>
      </c>
      <c r="E172" s="507"/>
      <c r="F172" s="490">
        <f t="shared" si="3"/>
        <v>0</v>
      </c>
      <c r="G172" s="145"/>
      <c r="IN172" s="96"/>
      <c r="IO172" s="96"/>
    </row>
    <row r="173" spans="1:249" s="93" customFormat="1">
      <c r="A173" s="146" t="s">
        <v>14</v>
      </c>
      <c r="B173" s="143" t="s">
        <v>207</v>
      </c>
      <c r="C173" s="76">
        <v>1</v>
      </c>
      <c r="D173" s="144" t="s">
        <v>10</v>
      </c>
      <c r="E173" s="507"/>
      <c r="F173" s="490">
        <f t="shared" si="3"/>
        <v>0</v>
      </c>
      <c r="G173" s="145"/>
      <c r="IN173" s="96"/>
      <c r="IO173" s="96"/>
    </row>
    <row r="174" spans="1:249" s="93" customFormat="1">
      <c r="A174" s="146"/>
      <c r="B174" s="143"/>
      <c r="C174" s="76"/>
      <c r="D174" s="144"/>
      <c r="E174" s="507"/>
      <c r="F174" s="490"/>
      <c r="G174" s="145"/>
      <c r="IN174" s="96"/>
      <c r="IO174" s="96"/>
    </row>
    <row r="175" spans="1:249" s="93" customFormat="1" ht="25.75">
      <c r="A175" s="90">
        <f>+$A$152+COUNT(A$156:A173)*0.01+0.01</f>
        <v>46.03</v>
      </c>
      <c r="B175" s="143" t="s">
        <v>208</v>
      </c>
      <c r="C175" s="76">
        <v>1</v>
      </c>
      <c r="D175" s="144" t="s">
        <v>10</v>
      </c>
      <c r="E175" s="507"/>
      <c r="F175" s="490">
        <f>C175*E175</f>
        <v>0</v>
      </c>
      <c r="G175" s="145"/>
      <c r="IN175" s="96"/>
      <c r="IO175" s="96"/>
    </row>
    <row r="176" spans="1:249" s="37" customFormat="1">
      <c r="A176" s="148"/>
      <c r="B176" s="149"/>
      <c r="C176" s="151"/>
      <c r="D176" s="150"/>
      <c r="E176" s="531"/>
      <c r="F176" s="493"/>
    </row>
    <row r="177" spans="1:249" s="37" customFormat="1">
      <c r="A177" s="152"/>
      <c r="B177" s="153" t="s">
        <v>212</v>
      </c>
      <c r="C177" s="155"/>
      <c r="D177" s="154"/>
      <c r="E177" s="532"/>
      <c r="F177" s="492">
        <f>SUM(F158:F176)</f>
        <v>0</v>
      </c>
    </row>
    <row r="178" spans="1:249" s="37" customFormat="1">
      <c r="A178" s="90"/>
      <c r="B178" s="143"/>
      <c r="C178" s="76"/>
      <c r="D178" s="144"/>
      <c r="E178" s="408"/>
      <c r="F178" s="490"/>
    </row>
    <row r="179" spans="1:249" s="37" customFormat="1">
      <c r="A179" s="90"/>
      <c r="B179" s="143"/>
      <c r="C179" s="76"/>
      <c r="D179" s="144"/>
      <c r="E179" s="408"/>
      <c r="F179" s="490"/>
    </row>
    <row r="180" spans="1:249" s="37" customFormat="1">
      <c r="A180" s="144"/>
      <c r="B180" s="143"/>
      <c r="C180" s="76"/>
      <c r="D180" s="144"/>
      <c r="E180" s="408"/>
      <c r="F180" s="490"/>
    </row>
    <row r="181" spans="1:249" s="93" customFormat="1">
      <c r="A181" s="142" t="s">
        <v>22</v>
      </c>
      <c r="B181" s="142" t="s">
        <v>213</v>
      </c>
      <c r="C181" s="76"/>
      <c r="D181" s="144"/>
      <c r="E181" s="408"/>
      <c r="F181" s="490"/>
      <c r="G181" s="94"/>
      <c r="IN181" s="96"/>
      <c r="IO181" s="96"/>
    </row>
    <row r="182" spans="1:249" s="93" customFormat="1" ht="25.75">
      <c r="A182" s="90">
        <f>+$A$152+COUNT(A$156:A180)*0.01+0.01</f>
        <v>46.04</v>
      </c>
      <c r="B182" s="121" t="s">
        <v>214</v>
      </c>
      <c r="C182" s="76">
        <v>1</v>
      </c>
      <c r="D182" s="144" t="s">
        <v>15</v>
      </c>
      <c r="E182" s="507"/>
      <c r="F182" s="490">
        <f>C182*E182</f>
        <v>0</v>
      </c>
      <c r="G182" s="94"/>
      <c r="IN182" s="96"/>
      <c r="IO182" s="96"/>
    </row>
    <row r="183" spans="1:249" s="93" customFormat="1" ht="25.75">
      <c r="A183" s="90">
        <f>+$A$152+COUNT(A$156:A181)*0.01+0.01</f>
        <v>46.04</v>
      </c>
      <c r="B183" s="121" t="s">
        <v>215</v>
      </c>
      <c r="C183" s="76">
        <v>1</v>
      </c>
      <c r="D183" s="144" t="s">
        <v>10</v>
      </c>
      <c r="E183" s="507"/>
      <c r="F183" s="490">
        <f>C183*E183</f>
        <v>0</v>
      </c>
      <c r="G183" s="94"/>
      <c r="IN183" s="96"/>
      <c r="IO183" s="96"/>
    </row>
    <row r="184" spans="1:249" s="93" customFormat="1" ht="25.75">
      <c r="A184" s="90">
        <f>+$A$152+COUNT(A$156:A182)*0.01+0.01</f>
        <v>46.05</v>
      </c>
      <c r="B184" s="121" t="s">
        <v>230</v>
      </c>
      <c r="C184" s="76">
        <v>1</v>
      </c>
      <c r="D184" s="144" t="s">
        <v>15</v>
      </c>
      <c r="E184" s="507"/>
      <c r="F184" s="490">
        <f>C184*E184</f>
        <v>0</v>
      </c>
      <c r="G184" s="94"/>
      <c r="IN184" s="96"/>
      <c r="IO184" s="96"/>
    </row>
    <row r="185" spans="1:249" s="93" customFormat="1">
      <c r="A185" s="90">
        <f>+$A$152+COUNT(A$156:A183)*0.01+0.01</f>
        <v>46.059999999999995</v>
      </c>
      <c r="B185" s="121" t="s">
        <v>211</v>
      </c>
      <c r="C185" s="76"/>
      <c r="D185" s="144"/>
      <c r="E185" s="408"/>
      <c r="F185" s="490"/>
      <c r="G185" s="94"/>
      <c r="IN185" s="96"/>
      <c r="IO185" s="96"/>
    </row>
    <row r="186" spans="1:249" s="93" customFormat="1">
      <c r="A186" s="156" t="s">
        <v>14</v>
      </c>
      <c r="B186" s="121" t="s">
        <v>231</v>
      </c>
      <c r="C186" s="76">
        <v>7</v>
      </c>
      <c r="D186" s="144" t="s">
        <v>12</v>
      </c>
      <c r="E186" s="507"/>
      <c r="F186" s="490">
        <f t="shared" ref="F186:F204" si="4">C186*E186</f>
        <v>0</v>
      </c>
      <c r="G186" s="94"/>
      <c r="IN186" s="96"/>
      <c r="IO186" s="96"/>
    </row>
    <row r="187" spans="1:249" s="93" customFormat="1">
      <c r="A187" s="156" t="s">
        <v>14</v>
      </c>
      <c r="B187" s="121" t="s">
        <v>232</v>
      </c>
      <c r="C187" s="76">
        <v>15</v>
      </c>
      <c r="D187" s="144" t="s">
        <v>12</v>
      </c>
      <c r="E187" s="507"/>
      <c r="F187" s="490">
        <f t="shared" si="4"/>
        <v>0</v>
      </c>
      <c r="G187" s="94"/>
      <c r="IN187" s="96"/>
      <c r="IO187" s="96"/>
    </row>
    <row r="188" spans="1:249" s="93" customFormat="1">
      <c r="A188" s="156" t="s">
        <v>14</v>
      </c>
      <c r="B188" s="121" t="s">
        <v>233</v>
      </c>
      <c r="C188" s="76">
        <v>15</v>
      </c>
      <c r="D188" s="144" t="s">
        <v>12</v>
      </c>
      <c r="E188" s="507"/>
      <c r="F188" s="490">
        <f t="shared" si="4"/>
        <v>0</v>
      </c>
      <c r="G188" s="94"/>
      <c r="IN188" s="96"/>
      <c r="IO188" s="96"/>
    </row>
    <row r="189" spans="1:249" s="93" customFormat="1">
      <c r="A189" s="156" t="s">
        <v>14</v>
      </c>
      <c r="B189" s="121" t="s">
        <v>216</v>
      </c>
      <c r="C189" s="76">
        <v>1</v>
      </c>
      <c r="D189" s="144" t="s">
        <v>15</v>
      </c>
      <c r="E189" s="507"/>
      <c r="F189" s="490">
        <f t="shared" si="4"/>
        <v>0</v>
      </c>
      <c r="G189" s="94"/>
      <c r="IN189" s="96"/>
      <c r="IO189" s="96"/>
    </row>
    <row r="190" spans="1:249" s="93" customFormat="1">
      <c r="A190" s="156" t="s">
        <v>14</v>
      </c>
      <c r="B190" s="121" t="s">
        <v>217</v>
      </c>
      <c r="C190" s="76">
        <v>1</v>
      </c>
      <c r="D190" s="144" t="s">
        <v>15</v>
      </c>
      <c r="E190" s="507"/>
      <c r="F190" s="490">
        <f t="shared" si="4"/>
        <v>0</v>
      </c>
      <c r="G190" s="94"/>
      <c r="IN190" s="96"/>
      <c r="IO190" s="96"/>
    </row>
    <row r="191" spans="1:249" s="93" customFormat="1">
      <c r="A191" s="156" t="s">
        <v>14</v>
      </c>
      <c r="B191" s="121" t="s">
        <v>218</v>
      </c>
      <c r="C191" s="76">
        <v>25</v>
      </c>
      <c r="D191" s="144" t="s">
        <v>12</v>
      </c>
      <c r="E191" s="507"/>
      <c r="F191" s="490">
        <f t="shared" si="4"/>
        <v>0</v>
      </c>
      <c r="G191" s="94"/>
      <c r="IN191" s="96"/>
      <c r="IO191" s="96"/>
    </row>
    <row r="192" spans="1:249" s="93" customFormat="1">
      <c r="A192" s="156" t="s">
        <v>14</v>
      </c>
      <c r="B192" s="121" t="s">
        <v>219</v>
      </c>
      <c r="C192" s="76">
        <v>1</v>
      </c>
      <c r="D192" s="144" t="s">
        <v>10</v>
      </c>
      <c r="E192" s="507"/>
      <c r="F192" s="490">
        <f t="shared" si="4"/>
        <v>0</v>
      </c>
      <c r="G192" s="94"/>
      <c r="IN192" s="96"/>
      <c r="IO192" s="96"/>
    </row>
    <row r="193" spans="1:249" s="93" customFormat="1" ht="25.75">
      <c r="A193" s="156" t="s">
        <v>14</v>
      </c>
      <c r="B193" s="121" t="s">
        <v>351</v>
      </c>
      <c r="C193" s="76">
        <v>1</v>
      </c>
      <c r="D193" s="144" t="s">
        <v>10</v>
      </c>
      <c r="E193" s="507"/>
      <c r="F193" s="490">
        <f t="shared" si="4"/>
        <v>0</v>
      </c>
      <c r="G193" s="94"/>
      <c r="IN193" s="96"/>
      <c r="IO193" s="96"/>
    </row>
    <row r="194" spans="1:249" s="93" customFormat="1">
      <c r="A194" s="156" t="s">
        <v>14</v>
      </c>
      <c r="B194" s="121" t="s">
        <v>220</v>
      </c>
      <c r="C194" s="76">
        <v>7</v>
      </c>
      <c r="D194" s="144" t="s">
        <v>12</v>
      </c>
      <c r="E194" s="507"/>
      <c r="F194" s="490">
        <f t="shared" si="4"/>
        <v>0</v>
      </c>
      <c r="G194" s="94"/>
      <c r="IN194" s="96"/>
      <c r="IO194" s="96"/>
    </row>
    <row r="195" spans="1:249" s="93" customFormat="1">
      <c r="A195" s="156" t="s">
        <v>14</v>
      </c>
      <c r="B195" s="121" t="s">
        <v>221</v>
      </c>
      <c r="C195" s="76">
        <v>10</v>
      </c>
      <c r="D195" s="144" t="s">
        <v>12</v>
      </c>
      <c r="E195" s="507"/>
      <c r="F195" s="490">
        <f t="shared" si="4"/>
        <v>0</v>
      </c>
      <c r="G195" s="94"/>
      <c r="IN195" s="96"/>
      <c r="IO195" s="96"/>
    </row>
    <row r="196" spans="1:249" s="93" customFormat="1" ht="25.75">
      <c r="A196" s="156" t="s">
        <v>14</v>
      </c>
      <c r="B196" s="121" t="s">
        <v>663</v>
      </c>
      <c r="C196" s="76">
        <v>1</v>
      </c>
      <c r="D196" s="144" t="s">
        <v>15</v>
      </c>
      <c r="E196" s="507"/>
      <c r="F196" s="490">
        <f t="shared" si="4"/>
        <v>0</v>
      </c>
      <c r="G196" s="94"/>
      <c r="IN196" s="96"/>
      <c r="IO196" s="96"/>
    </row>
    <row r="197" spans="1:249" s="93" customFormat="1">
      <c r="A197" s="156" t="s">
        <v>14</v>
      </c>
      <c r="B197" s="121" t="s">
        <v>222</v>
      </c>
      <c r="C197" s="76">
        <v>1</v>
      </c>
      <c r="D197" s="144" t="s">
        <v>10</v>
      </c>
      <c r="E197" s="507"/>
      <c r="F197" s="490">
        <f t="shared" si="4"/>
        <v>0</v>
      </c>
      <c r="G197" s="94"/>
      <c r="IN197" s="96"/>
      <c r="IO197" s="96"/>
    </row>
    <row r="198" spans="1:249" s="93" customFormat="1">
      <c r="A198" s="156" t="s">
        <v>21</v>
      </c>
      <c r="B198" s="121" t="s">
        <v>223</v>
      </c>
      <c r="C198" s="76">
        <v>1</v>
      </c>
      <c r="D198" s="144" t="s">
        <v>10</v>
      </c>
      <c r="E198" s="507"/>
      <c r="F198" s="490">
        <f t="shared" si="4"/>
        <v>0</v>
      </c>
      <c r="G198" s="94"/>
      <c r="IN198" s="96"/>
      <c r="IO198" s="96"/>
    </row>
    <row r="199" spans="1:249" s="93" customFormat="1">
      <c r="A199" s="156" t="s">
        <v>14</v>
      </c>
      <c r="B199" s="121" t="s">
        <v>224</v>
      </c>
      <c r="C199" s="76">
        <v>1</v>
      </c>
      <c r="D199" s="144" t="s">
        <v>10</v>
      </c>
      <c r="E199" s="507"/>
      <c r="F199" s="490">
        <f t="shared" si="4"/>
        <v>0</v>
      </c>
      <c r="G199" s="94"/>
      <c r="IN199" s="96"/>
      <c r="IO199" s="96"/>
    </row>
    <row r="200" spans="1:249" s="93" customFormat="1">
      <c r="A200" s="156" t="s">
        <v>14</v>
      </c>
      <c r="B200" s="121" t="s">
        <v>225</v>
      </c>
      <c r="C200" s="76">
        <v>9</v>
      </c>
      <c r="D200" s="144" t="s">
        <v>15</v>
      </c>
      <c r="E200" s="507"/>
      <c r="F200" s="490">
        <f t="shared" si="4"/>
        <v>0</v>
      </c>
      <c r="G200" s="94"/>
      <c r="IN200" s="96"/>
      <c r="IO200" s="96"/>
    </row>
    <row r="201" spans="1:249" s="93" customFormat="1">
      <c r="A201" s="156" t="s">
        <v>14</v>
      </c>
      <c r="B201" s="121" t="s">
        <v>226</v>
      </c>
      <c r="C201" s="76">
        <v>2</v>
      </c>
      <c r="D201" s="144" t="s">
        <v>15</v>
      </c>
      <c r="E201" s="507"/>
      <c r="F201" s="490">
        <f t="shared" si="4"/>
        <v>0</v>
      </c>
      <c r="G201" s="94"/>
      <c r="IN201" s="96"/>
      <c r="IO201" s="96"/>
    </row>
    <row r="202" spans="1:249" s="93" customFormat="1">
      <c r="A202" s="156" t="s">
        <v>14</v>
      </c>
      <c r="B202" s="121" t="s">
        <v>227</v>
      </c>
      <c r="C202" s="76">
        <v>1</v>
      </c>
      <c r="D202" s="144" t="s">
        <v>15</v>
      </c>
      <c r="E202" s="507"/>
      <c r="F202" s="490">
        <f t="shared" si="4"/>
        <v>0</v>
      </c>
      <c r="G202" s="94"/>
      <c r="IN202" s="96"/>
      <c r="IO202" s="96"/>
    </row>
    <row r="203" spans="1:249" s="93" customFormat="1">
      <c r="A203" s="156" t="s">
        <v>14</v>
      </c>
      <c r="B203" s="121" t="s">
        <v>228</v>
      </c>
      <c r="C203" s="76">
        <v>1</v>
      </c>
      <c r="D203" s="144" t="s">
        <v>15</v>
      </c>
      <c r="E203" s="507"/>
      <c r="F203" s="490">
        <f t="shared" si="4"/>
        <v>0</v>
      </c>
      <c r="G203" s="94"/>
      <c r="IN203" s="96"/>
      <c r="IO203" s="96"/>
    </row>
    <row r="204" spans="1:249" s="93" customFormat="1">
      <c r="A204" s="156" t="s">
        <v>14</v>
      </c>
      <c r="B204" s="121" t="s">
        <v>229</v>
      </c>
      <c r="C204" s="76">
        <v>1</v>
      </c>
      <c r="D204" s="144" t="s">
        <v>10</v>
      </c>
      <c r="E204" s="507"/>
      <c r="F204" s="490">
        <f t="shared" si="4"/>
        <v>0</v>
      </c>
      <c r="G204" s="94"/>
      <c r="IN204" s="96"/>
      <c r="IO204" s="96"/>
    </row>
    <row r="205" spans="1:249" s="37" customFormat="1">
      <c r="A205" s="146"/>
      <c r="B205" s="143"/>
      <c r="C205" s="76"/>
      <c r="D205" s="144"/>
      <c r="E205" s="408"/>
      <c r="F205" s="490"/>
    </row>
    <row r="206" spans="1:249" s="37" customFormat="1">
      <c r="A206" s="157"/>
      <c r="B206" s="158" t="s">
        <v>661</v>
      </c>
      <c r="C206" s="497"/>
      <c r="D206" s="157"/>
      <c r="E206" s="537"/>
      <c r="F206" s="159">
        <f>SUM(F182:F205)</f>
        <v>0</v>
      </c>
    </row>
    <row r="207" spans="1:249" s="37" customFormat="1">
      <c r="A207" s="160"/>
      <c r="B207" s="161"/>
      <c r="C207" s="155"/>
      <c r="D207" s="160"/>
      <c r="E207" s="538"/>
      <c r="F207" s="162"/>
    </row>
    <row r="208" spans="1:249" s="37" customFormat="1">
      <c r="A208" s="90">
        <f>+$A$152+COUNT(A$156:A206)*0.01+0.01</f>
        <v>46.08</v>
      </c>
      <c r="B208" s="161" t="s">
        <v>743</v>
      </c>
      <c r="C208" s="76">
        <v>4</v>
      </c>
      <c r="D208" s="144" t="s">
        <v>10</v>
      </c>
      <c r="E208" s="162"/>
      <c r="F208" s="162">
        <f>F206*C208</f>
        <v>0</v>
      </c>
    </row>
    <row r="209" spans="1:249" s="93" customFormat="1">
      <c r="A209" s="144"/>
      <c r="B209" s="143"/>
      <c r="C209" s="76"/>
      <c r="D209" s="144"/>
      <c r="E209" s="408"/>
      <c r="F209" s="490"/>
      <c r="G209" s="37"/>
      <c r="H209" s="37"/>
      <c r="I209" s="37"/>
      <c r="J209" s="37"/>
      <c r="K209" s="37"/>
      <c r="L209" s="37"/>
      <c r="M209" s="37"/>
      <c r="IN209" s="96"/>
      <c r="IO209" s="96"/>
    </row>
    <row r="210" spans="1:249" ht="13.3" thickBot="1">
      <c r="A210" s="163"/>
      <c r="B210" s="108"/>
      <c r="C210" s="478"/>
      <c r="D210" s="164"/>
      <c r="E210" s="533"/>
      <c r="F210" s="489"/>
      <c r="G210" s="94"/>
      <c r="H210" s="93"/>
      <c r="I210" s="93"/>
      <c r="J210" s="93"/>
      <c r="K210" s="93"/>
      <c r="L210" s="93"/>
      <c r="M210" s="93"/>
    </row>
    <row r="211" spans="1:249" ht="13.3" thickTop="1">
      <c r="A211" s="111"/>
      <c r="B211" s="114" t="s">
        <v>662</v>
      </c>
      <c r="C211" s="476"/>
      <c r="D211" s="93"/>
      <c r="E211" s="522"/>
      <c r="F211" s="492">
        <f>SUM(F177,F208)</f>
        <v>0</v>
      </c>
      <c r="G211" s="94"/>
      <c r="H211" s="93"/>
      <c r="I211" s="93"/>
      <c r="J211" s="93"/>
      <c r="K211" s="93"/>
      <c r="L211" s="93"/>
      <c r="M211" s="93"/>
    </row>
  </sheetData>
  <sheetProtection algorithmName="SHA-512" hashValue="GksqAyNhIH1pRSI3sFSK8EcJvIDztKxOwT73f25klqmDsjIcVmhHTE3MK3qS/dUtYrpQMuLO51QUaA6MclTVeg==" saltValue="kTw26eGuB08AOGQl+SeNBQ==" spinCount="100000" sheet="1" scenarios="1" selectLockedCells="1"/>
  <pageMargins left="0.78740157480314965" right="0.59055118110236227" top="1.0629921259842521" bottom="0.98425196850393704" header="0.31496062992125984" footer="0.39370078740157483"/>
  <pageSetup paperSize="9" scale="99" firstPageNumber="0" orientation="portrait" horizontalDpi="300" verticalDpi="300" r:id="rId1"/>
  <headerFooter alignWithMargins="0">
    <oddHeader>&amp;L&amp;G</oddHeader>
    <oddFooter>&amp;L&amp;8Dokument: &amp;F&amp;C&amp;"Calibri,Regular"&amp;9Stran: &amp;P/&amp;N</oddFooter>
  </headerFooter>
  <rowBreaks count="5" manualBreakCount="5">
    <brk id="56" max="16383" man="1"/>
    <brk id="86" max="16383" man="1"/>
    <brk id="120" max="16383" man="1"/>
    <brk id="150" max="16383" man="1"/>
    <brk id="180" max="16383" man="1"/>
  </rowBreaks>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CB1B7-FBCC-8642-B26B-989F5DDEA824}">
  <sheetPr codeName="List14"/>
  <dimension ref="A1:IP131"/>
  <sheetViews>
    <sheetView view="pageBreakPreview" topLeftCell="A100" zoomScale="139" zoomScaleNormal="120" zoomScaleSheetLayoutView="139" workbookViewId="0">
      <selection activeCell="C101" sqref="C101"/>
    </sheetView>
  </sheetViews>
  <sheetFormatPr defaultColWidth="9" defaultRowHeight="12.9"/>
  <cols>
    <col min="1" max="1" width="4.140625" style="28" customWidth="1"/>
    <col min="2" max="2" width="45.640625" style="57" customWidth="1"/>
    <col min="3" max="3" width="16.140625" style="485" customWidth="1"/>
    <col min="4" max="4" width="20.640625" style="27" customWidth="1"/>
    <col min="5" max="16384" width="9" style="28"/>
  </cols>
  <sheetData>
    <row r="1" spans="1:4" s="22" customFormat="1">
      <c r="A1" s="22" t="s">
        <v>4</v>
      </c>
      <c r="B1" s="23" t="s">
        <v>5</v>
      </c>
      <c r="C1" s="483" t="s">
        <v>9</v>
      </c>
      <c r="D1" s="24"/>
    </row>
    <row r="2" spans="1:4">
      <c r="A2" s="25"/>
      <c r="B2" s="26"/>
      <c r="C2" s="499"/>
    </row>
    <row r="3" spans="1:4">
      <c r="A3" s="29"/>
      <c r="B3" s="30" t="s">
        <v>843</v>
      </c>
      <c r="C3" s="500"/>
      <c r="D3" s="31"/>
    </row>
    <row r="4" spans="1:4">
      <c r="A4" s="29"/>
      <c r="B4" s="32"/>
      <c r="C4" s="500"/>
      <c r="D4" s="31"/>
    </row>
    <row r="5" spans="1:4">
      <c r="A5" s="33">
        <v>1</v>
      </c>
      <c r="B5" s="34" t="s">
        <v>741</v>
      </c>
      <c r="C5" s="490">
        <f>'NN Priključek 1F'!F129</f>
        <v>0</v>
      </c>
      <c r="D5" s="31"/>
    </row>
    <row r="6" spans="1:4">
      <c r="A6" s="29"/>
      <c r="B6" s="32"/>
      <c r="C6" s="490"/>
      <c r="D6" s="31"/>
    </row>
    <row r="7" spans="1:4">
      <c r="A7" s="33">
        <f>1+A5</f>
        <v>2</v>
      </c>
      <c r="B7" s="34" t="s">
        <v>787</v>
      </c>
      <c r="C7" s="490">
        <f>'Moč-komplet 1F'!F295</f>
        <v>0</v>
      </c>
      <c r="D7" s="31"/>
    </row>
    <row r="8" spans="1:4">
      <c r="A8" s="29"/>
      <c r="B8" s="32"/>
      <c r="C8" s="490"/>
      <c r="D8" s="31"/>
    </row>
    <row r="9" spans="1:4">
      <c r="A9" s="33">
        <f>1+A7</f>
        <v>3</v>
      </c>
      <c r="B9" s="34" t="s">
        <v>793</v>
      </c>
      <c r="C9" s="490">
        <f>'Moč-komplet 1F'!F338</f>
        <v>0</v>
      </c>
      <c r="D9" s="31"/>
    </row>
    <row r="10" spans="1:4">
      <c r="A10" s="33"/>
      <c r="B10" s="34"/>
      <c r="C10" s="490"/>
      <c r="D10" s="31"/>
    </row>
    <row r="11" spans="1:4">
      <c r="A11" s="33">
        <f>1+A9</f>
        <v>4</v>
      </c>
      <c r="B11" s="34" t="s">
        <v>794</v>
      </c>
      <c r="C11" s="490">
        <f>'Moč-komplet 1F'!F383</f>
        <v>0</v>
      </c>
      <c r="D11" s="31"/>
    </row>
    <row r="12" spans="1:4">
      <c r="A12" s="33"/>
      <c r="B12" s="34"/>
      <c r="C12" s="490"/>
      <c r="D12" s="31"/>
    </row>
    <row r="13" spans="1:4">
      <c r="A13" s="33">
        <f>1+A11</f>
        <v>5</v>
      </c>
      <c r="B13" s="34" t="s">
        <v>234</v>
      </c>
      <c r="C13" s="490">
        <f>'Moč-komplet 1F'!F423</f>
        <v>0</v>
      </c>
      <c r="D13" s="31"/>
    </row>
    <row r="14" spans="1:4">
      <c r="A14" s="29"/>
      <c r="B14" s="34"/>
      <c r="C14" s="490"/>
      <c r="D14" s="31"/>
    </row>
    <row r="15" spans="1:4">
      <c r="A15" s="33">
        <f>1+A13</f>
        <v>6</v>
      </c>
      <c r="B15" s="34" t="s">
        <v>167</v>
      </c>
      <c r="C15" s="490">
        <f>'Moč-komplet 1F'!F458</f>
        <v>0</v>
      </c>
      <c r="D15" s="31"/>
    </row>
    <row r="16" spans="1:4">
      <c r="A16" s="33"/>
      <c r="B16" s="34"/>
      <c r="C16" s="490"/>
      <c r="D16" s="31"/>
    </row>
    <row r="17" spans="1:250" s="37" customFormat="1">
      <c r="A17" s="33">
        <f>1+A15</f>
        <v>7</v>
      </c>
      <c r="B17" s="35" t="s">
        <v>187</v>
      </c>
      <c r="C17" s="490">
        <f>'Moč-komplet 1F'!F478</f>
        <v>0</v>
      </c>
      <c r="D17" s="31"/>
      <c r="E17" s="36"/>
      <c r="IO17" s="28"/>
      <c r="IP17" s="28"/>
    </row>
    <row r="18" spans="1:250">
      <c r="A18" s="33"/>
      <c r="B18" s="34"/>
      <c r="C18" s="490"/>
      <c r="D18" s="31"/>
    </row>
    <row r="19" spans="1:250" s="37" customFormat="1">
      <c r="A19" s="33">
        <f>1+A17</f>
        <v>8</v>
      </c>
      <c r="B19" s="35" t="s">
        <v>795</v>
      </c>
      <c r="C19" s="490">
        <f>'Šibki-komplet 1F'!F55</f>
        <v>0</v>
      </c>
      <c r="D19" s="31"/>
      <c r="IO19" s="28"/>
      <c r="IP19" s="28"/>
    </row>
    <row r="20" spans="1:250" s="37" customFormat="1">
      <c r="A20" s="38"/>
      <c r="B20" s="35"/>
      <c r="C20" s="490"/>
      <c r="D20" s="31"/>
      <c r="IO20" s="28"/>
      <c r="IP20" s="28"/>
    </row>
    <row r="21" spans="1:250" s="37" customFormat="1">
      <c r="A21" s="39">
        <f>1+A19</f>
        <v>9</v>
      </c>
      <c r="B21" s="35" t="s">
        <v>826</v>
      </c>
      <c r="C21" s="490">
        <f>'Šibki-komplet 1F'!F136</f>
        <v>0</v>
      </c>
      <c r="D21" s="31"/>
      <c r="IO21" s="28"/>
      <c r="IP21" s="28"/>
    </row>
    <row r="22" spans="1:250" s="37" customFormat="1">
      <c r="A22" s="39"/>
      <c r="B22" s="35"/>
      <c r="C22" s="490"/>
      <c r="D22" s="31"/>
      <c r="IO22" s="28"/>
      <c r="IP22" s="28"/>
    </row>
    <row r="23" spans="1:250" s="37" customFormat="1">
      <c r="A23" s="39">
        <f>1+A21</f>
        <v>10</v>
      </c>
      <c r="B23" s="40" t="s">
        <v>796</v>
      </c>
      <c r="C23" s="490">
        <f>'Šibki-komplet 1F'!F174</f>
        <v>0</v>
      </c>
      <c r="D23" s="31"/>
      <c r="IO23" s="28"/>
      <c r="IP23" s="28"/>
    </row>
    <row r="24" spans="1:250" s="37" customFormat="1">
      <c r="A24" s="39"/>
      <c r="B24" s="40"/>
      <c r="C24" s="490"/>
      <c r="D24" s="31"/>
      <c r="IO24" s="28"/>
      <c r="IP24" s="28"/>
    </row>
    <row r="25" spans="1:250" s="37" customFormat="1">
      <c r="A25" s="39">
        <f>1+A23</f>
        <v>11</v>
      </c>
      <c r="B25" s="40" t="s">
        <v>797</v>
      </c>
      <c r="C25" s="490">
        <f>'Šibki-komplet 1F'!F218</f>
        <v>0</v>
      </c>
      <c r="D25" s="31"/>
      <c r="IO25" s="28"/>
      <c r="IP25" s="28"/>
    </row>
    <row r="26" spans="1:250" s="37" customFormat="1">
      <c r="A26" s="39"/>
      <c r="B26" s="41"/>
      <c r="C26" s="490"/>
      <c r="D26" s="31"/>
      <c r="IO26" s="28"/>
      <c r="IP26" s="28"/>
    </row>
    <row r="27" spans="1:250" s="37" customFormat="1">
      <c r="A27" s="39">
        <f>1+A25</f>
        <v>12</v>
      </c>
      <c r="B27" s="40" t="s">
        <v>64</v>
      </c>
      <c r="C27" s="490">
        <f>'Šibki-komplet 1F'!F245</f>
        <v>0</v>
      </c>
      <c r="D27" s="31"/>
      <c r="IO27" s="28"/>
      <c r="IP27" s="28"/>
    </row>
    <row r="28" spans="1:250" s="37" customFormat="1">
      <c r="A28" s="38"/>
      <c r="B28" s="35"/>
      <c r="C28" s="490"/>
      <c r="D28" s="31"/>
      <c r="IO28" s="28"/>
      <c r="IP28" s="28"/>
    </row>
    <row r="29" spans="1:250" s="37" customFormat="1">
      <c r="A29" s="39">
        <f>1+A27</f>
        <v>13</v>
      </c>
      <c r="B29" s="35" t="s">
        <v>798</v>
      </c>
      <c r="C29" s="490">
        <f>'Šibki-komplet 1F'!F280</f>
        <v>0</v>
      </c>
      <c r="D29" s="31"/>
      <c r="IO29" s="28"/>
      <c r="IP29" s="28"/>
    </row>
    <row r="30" spans="1:250" s="37" customFormat="1">
      <c r="A30" s="39"/>
      <c r="B30" s="35"/>
      <c r="C30" s="490"/>
      <c r="D30" s="31"/>
      <c r="E30" s="36"/>
      <c r="IO30" s="28"/>
      <c r="IP30" s="28"/>
    </row>
    <row r="31" spans="1:250" s="37" customFormat="1">
      <c r="A31" s="39">
        <f>1+A29</f>
        <v>14</v>
      </c>
      <c r="B31" s="35" t="s">
        <v>316</v>
      </c>
      <c r="C31" s="490">
        <f>'Šibki-komplet 1F'!F332</f>
        <v>0</v>
      </c>
      <c r="D31" s="31"/>
      <c r="E31" s="36"/>
      <c r="IO31" s="28"/>
      <c r="IP31" s="28"/>
    </row>
    <row r="32" spans="1:250" s="37" customFormat="1">
      <c r="A32" s="39"/>
      <c r="B32" s="35"/>
      <c r="C32" s="490"/>
      <c r="D32" s="31"/>
      <c r="E32" s="36"/>
      <c r="IO32" s="28"/>
      <c r="IP32" s="28"/>
    </row>
    <row r="33" spans="1:250" s="37" customFormat="1" ht="25.75">
      <c r="A33" s="39"/>
      <c r="B33" s="35" t="s">
        <v>658</v>
      </c>
      <c r="C33" s="490">
        <f>SUM(C5:C32)*0.03</f>
        <v>0</v>
      </c>
      <c r="D33" s="31"/>
      <c r="E33" s="36"/>
      <c r="IO33" s="28"/>
      <c r="IP33" s="28"/>
    </row>
    <row r="34" spans="1:250" s="37" customFormat="1">
      <c r="A34" s="39"/>
      <c r="B34" s="35"/>
      <c r="C34" s="490"/>
      <c r="D34" s="31"/>
      <c r="E34" s="36"/>
      <c r="IO34" s="28"/>
      <c r="IP34" s="28"/>
    </row>
    <row r="35" spans="1:250" s="37" customFormat="1">
      <c r="A35" s="42"/>
      <c r="B35" s="43" t="s">
        <v>835</v>
      </c>
      <c r="C35" s="501">
        <f>SUM(C5:C34)</f>
        <v>0</v>
      </c>
      <c r="D35" s="31"/>
      <c r="E35" s="36"/>
      <c r="IO35" s="28"/>
      <c r="IP35" s="28"/>
    </row>
    <row r="36" spans="1:250" s="37" customFormat="1">
      <c r="A36" s="39"/>
      <c r="B36" s="35"/>
      <c r="C36" s="490"/>
      <c r="D36" s="31"/>
      <c r="E36" s="36"/>
      <c r="IO36" s="28"/>
      <c r="IP36" s="28"/>
    </row>
    <row r="37" spans="1:250" s="37" customFormat="1">
      <c r="A37" s="33">
        <f>1+A31</f>
        <v>15</v>
      </c>
      <c r="B37" s="34" t="s">
        <v>827</v>
      </c>
      <c r="C37" s="490">
        <f>'Moč-komplet 2F'!F135</f>
        <v>0</v>
      </c>
      <c r="D37" s="31"/>
      <c r="E37" s="36"/>
      <c r="IO37" s="28"/>
      <c r="IP37" s="28"/>
    </row>
    <row r="38" spans="1:250" s="37" customFormat="1">
      <c r="A38" s="29"/>
      <c r="B38" s="32"/>
      <c r="C38" s="500"/>
      <c r="D38" s="31"/>
      <c r="E38" s="36"/>
      <c r="IO38" s="28"/>
      <c r="IP38" s="28"/>
    </row>
    <row r="39" spans="1:250" s="37" customFormat="1">
      <c r="A39" s="33">
        <f>1+A37</f>
        <v>16</v>
      </c>
      <c r="B39" s="34" t="s">
        <v>828</v>
      </c>
      <c r="C39" s="490">
        <f>'Moč-komplet 2F'!F191</f>
        <v>0</v>
      </c>
      <c r="D39" s="31"/>
      <c r="E39" s="36"/>
      <c r="IO39" s="28"/>
      <c r="IP39" s="28"/>
    </row>
    <row r="40" spans="1:250" s="37" customFormat="1">
      <c r="A40" s="33"/>
      <c r="B40" s="34"/>
      <c r="C40" s="490"/>
      <c r="D40" s="31"/>
      <c r="E40" s="36"/>
      <c r="IO40" s="28"/>
      <c r="IP40" s="28"/>
    </row>
    <row r="41" spans="1:250" s="37" customFormat="1">
      <c r="A41" s="33">
        <f>1+A39</f>
        <v>17</v>
      </c>
      <c r="B41" s="34" t="s">
        <v>829</v>
      </c>
      <c r="C41" s="490">
        <f>'Moč-komplet 2F'!F232</f>
        <v>0</v>
      </c>
      <c r="D41" s="31"/>
      <c r="E41" s="36"/>
      <c r="IO41" s="28"/>
      <c r="IP41" s="28"/>
    </row>
    <row r="42" spans="1:250" s="37" customFormat="1">
      <c r="A42" s="33"/>
      <c r="B42" s="34"/>
      <c r="C42" s="490"/>
      <c r="D42" s="31"/>
      <c r="E42" s="36"/>
      <c r="IO42" s="28"/>
      <c r="IP42" s="28"/>
    </row>
    <row r="43" spans="1:250" s="37" customFormat="1">
      <c r="A43" s="33">
        <f>1+A41</f>
        <v>18</v>
      </c>
      <c r="B43" s="35" t="s">
        <v>830</v>
      </c>
      <c r="C43" s="490">
        <f>'Šibki-komplet 2F'!F93</f>
        <v>0</v>
      </c>
      <c r="D43" s="31"/>
      <c r="E43" s="36"/>
      <c r="IO43" s="28"/>
      <c r="IP43" s="28"/>
    </row>
    <row r="44" spans="1:250" s="37" customFormat="1">
      <c r="A44" s="33"/>
      <c r="B44" s="35"/>
      <c r="C44" s="490"/>
      <c r="D44" s="31"/>
      <c r="E44" s="36"/>
      <c r="IO44" s="28"/>
      <c r="IP44" s="28"/>
    </row>
    <row r="45" spans="1:250" s="37" customFormat="1">
      <c r="A45" s="39">
        <f>1+A43</f>
        <v>19</v>
      </c>
      <c r="B45" s="35" t="s">
        <v>831</v>
      </c>
      <c r="C45" s="490">
        <f>'Šibki-komplet 2F'!F124</f>
        <v>0</v>
      </c>
      <c r="D45" s="31"/>
      <c r="E45" s="36"/>
      <c r="IO45" s="28"/>
      <c r="IP45" s="28"/>
    </row>
    <row r="46" spans="1:250" s="37" customFormat="1">
      <c r="A46" s="38"/>
      <c r="B46" s="35"/>
      <c r="C46" s="490"/>
      <c r="D46" s="31"/>
      <c r="E46" s="36"/>
      <c r="IO46" s="28"/>
      <c r="IP46" s="28"/>
    </row>
    <row r="47" spans="1:250" s="37" customFormat="1">
      <c r="A47" s="39">
        <f>1+A45</f>
        <v>20</v>
      </c>
      <c r="B47" s="40" t="s">
        <v>832</v>
      </c>
      <c r="C47" s="490">
        <f>'Šibki-komplet 2F'!F157</f>
        <v>0</v>
      </c>
      <c r="D47" s="31"/>
      <c r="E47" s="36"/>
      <c r="IO47" s="28"/>
      <c r="IP47" s="28"/>
    </row>
    <row r="48" spans="1:250" s="37" customFormat="1">
      <c r="A48" s="39"/>
      <c r="B48" s="40"/>
      <c r="C48" s="490"/>
      <c r="D48" s="31"/>
      <c r="E48" s="36"/>
      <c r="IO48" s="28"/>
      <c r="IP48" s="28"/>
    </row>
    <row r="49" spans="1:250" s="37" customFormat="1">
      <c r="A49" s="39">
        <f>1+A47</f>
        <v>21</v>
      </c>
      <c r="B49" s="40" t="s">
        <v>833</v>
      </c>
      <c r="C49" s="490">
        <f>'Šibki-komplet 2F'!F191</f>
        <v>0</v>
      </c>
      <c r="D49" s="31"/>
      <c r="E49" s="36"/>
      <c r="IO49" s="28"/>
      <c r="IP49" s="28"/>
    </row>
    <row r="50" spans="1:250" s="37" customFormat="1">
      <c r="A50" s="39"/>
      <c r="B50" s="41"/>
      <c r="C50" s="490"/>
      <c r="D50" s="31"/>
      <c r="E50" s="36"/>
      <c r="IO50" s="28"/>
      <c r="IP50" s="28"/>
    </row>
    <row r="51" spans="1:250" s="37" customFormat="1">
      <c r="A51" s="39">
        <f>1+A49</f>
        <v>22</v>
      </c>
      <c r="B51" s="35" t="s">
        <v>834</v>
      </c>
      <c r="C51" s="490">
        <f>'Šibki-komplet 2F'!F252</f>
        <v>0</v>
      </c>
      <c r="D51" s="31"/>
      <c r="E51" s="36"/>
      <c r="IO51" s="28"/>
      <c r="IP51" s="28"/>
    </row>
    <row r="52" spans="1:250" s="37" customFormat="1">
      <c r="A52" s="39"/>
      <c r="B52" s="35"/>
      <c r="C52" s="490"/>
      <c r="D52" s="31"/>
      <c r="E52" s="36"/>
      <c r="IO52" s="28"/>
      <c r="IP52" s="28"/>
    </row>
    <row r="53" spans="1:250" s="37" customFormat="1" ht="25.75">
      <c r="A53" s="39"/>
      <c r="B53" s="35" t="s">
        <v>658</v>
      </c>
      <c r="C53" s="490">
        <f>SUM(C37:C52)*0.03</f>
        <v>0</v>
      </c>
      <c r="D53" s="31"/>
      <c r="E53" s="36"/>
      <c r="IO53" s="28"/>
      <c r="IP53" s="28"/>
    </row>
    <row r="54" spans="1:250" s="37" customFormat="1">
      <c r="A54" s="39"/>
      <c r="B54" s="35"/>
      <c r="C54" s="490"/>
      <c r="D54" s="31"/>
      <c r="E54" s="36"/>
      <c r="IO54" s="28"/>
      <c r="IP54" s="28"/>
    </row>
    <row r="55" spans="1:250" s="37" customFormat="1">
      <c r="A55" s="42"/>
      <c r="B55" s="43" t="s">
        <v>836</v>
      </c>
      <c r="C55" s="501">
        <f>SUM(C37:C54)</f>
        <v>0</v>
      </c>
      <c r="D55" s="31"/>
      <c r="E55" s="36"/>
      <c r="IO55" s="28"/>
      <c r="IP55" s="28"/>
    </row>
    <row r="56" spans="1:250" s="37" customFormat="1">
      <c r="A56" s="39"/>
      <c r="B56" s="35"/>
      <c r="C56" s="490"/>
      <c r="D56" s="31"/>
      <c r="E56" s="36"/>
      <c r="IO56" s="28"/>
      <c r="IP56" s="28"/>
    </row>
    <row r="57" spans="1:250" s="37" customFormat="1">
      <c r="A57" s="39">
        <f>1+A51</f>
        <v>23</v>
      </c>
      <c r="B57" s="34" t="s">
        <v>800</v>
      </c>
      <c r="C57" s="490">
        <f>'Moč-komplet 3F'!F158</f>
        <v>0</v>
      </c>
      <c r="D57" s="31"/>
      <c r="E57" s="36"/>
      <c r="IO57" s="28"/>
      <c r="IP57" s="28"/>
    </row>
    <row r="58" spans="1:250" s="37" customFormat="1">
      <c r="A58" s="39"/>
      <c r="B58" s="35"/>
      <c r="C58" s="490"/>
      <c r="D58" s="31"/>
      <c r="E58" s="36"/>
      <c r="IO58" s="28"/>
      <c r="IP58" s="28"/>
    </row>
    <row r="59" spans="1:250">
      <c r="A59" s="33">
        <f>1+A57</f>
        <v>24</v>
      </c>
      <c r="B59" s="34" t="s">
        <v>801</v>
      </c>
      <c r="C59" s="490">
        <f>'Moč-komplet 3F'!F221</f>
        <v>0</v>
      </c>
      <c r="D59" s="31"/>
    </row>
    <row r="60" spans="1:250" s="37" customFormat="1">
      <c r="A60" s="39"/>
      <c r="B60" s="35"/>
      <c r="C60" s="490"/>
      <c r="D60" s="31"/>
      <c r="E60" s="36"/>
      <c r="IO60" s="28"/>
      <c r="IP60" s="28"/>
    </row>
    <row r="61" spans="1:250">
      <c r="A61" s="33">
        <f>1+A59</f>
        <v>25</v>
      </c>
      <c r="B61" s="34" t="s">
        <v>802</v>
      </c>
      <c r="C61" s="490">
        <f>'Moč-komplet 3F'!F268</f>
        <v>0</v>
      </c>
      <c r="D61" s="31"/>
    </row>
    <row r="62" spans="1:250" s="37" customFormat="1">
      <c r="A62" s="39"/>
      <c r="B62" s="35"/>
      <c r="C62" s="490"/>
      <c r="D62" s="31"/>
      <c r="E62" s="36"/>
      <c r="IO62" s="28"/>
      <c r="IP62" s="28"/>
    </row>
    <row r="63" spans="1:250" s="37" customFormat="1">
      <c r="A63" s="33">
        <f>1+A61</f>
        <v>26</v>
      </c>
      <c r="B63" s="35" t="s">
        <v>803</v>
      </c>
      <c r="C63" s="490">
        <f>'Šibki-komplet 3F'!F56</f>
        <v>0</v>
      </c>
      <c r="D63" s="31"/>
      <c r="IO63" s="28"/>
      <c r="IP63" s="28"/>
    </row>
    <row r="64" spans="1:250" s="37" customFormat="1">
      <c r="A64" s="33"/>
      <c r="B64" s="35"/>
      <c r="C64" s="490"/>
      <c r="D64" s="31"/>
      <c r="IO64" s="28"/>
      <c r="IP64" s="28"/>
    </row>
    <row r="65" spans="1:250" s="37" customFormat="1">
      <c r="A65" s="33">
        <f>1+A63</f>
        <v>27</v>
      </c>
      <c r="B65" s="35" t="s">
        <v>822</v>
      </c>
      <c r="C65" s="490">
        <f>'Šibki-komplet 3F'!F88</f>
        <v>0</v>
      </c>
      <c r="D65" s="31"/>
      <c r="IO65" s="28"/>
      <c r="IP65" s="28"/>
    </row>
    <row r="66" spans="1:250" s="37" customFormat="1">
      <c r="A66" s="39"/>
      <c r="B66" s="35"/>
      <c r="C66" s="490"/>
      <c r="D66" s="31"/>
      <c r="E66" s="36"/>
      <c r="IO66" s="28"/>
      <c r="IP66" s="28"/>
    </row>
    <row r="67" spans="1:250" s="37" customFormat="1">
      <c r="A67" s="33">
        <f>1+A65</f>
        <v>28</v>
      </c>
      <c r="B67" s="40" t="s">
        <v>804</v>
      </c>
      <c r="C67" s="490">
        <f>'Šibki-komplet 3F'!F120</f>
        <v>0</v>
      </c>
      <c r="D67" s="31"/>
      <c r="IO67" s="28"/>
      <c r="IP67" s="28"/>
    </row>
    <row r="68" spans="1:250" s="37" customFormat="1">
      <c r="A68" s="33"/>
      <c r="B68" s="40"/>
      <c r="C68" s="490"/>
      <c r="D68" s="31"/>
      <c r="IO68" s="28"/>
      <c r="IP68" s="28"/>
    </row>
    <row r="69" spans="1:250" s="37" customFormat="1">
      <c r="A69" s="39">
        <f>1+A67</f>
        <v>29</v>
      </c>
      <c r="B69" s="40" t="s">
        <v>807</v>
      </c>
      <c r="C69" s="490">
        <f>'Šibki-komplet 3F'!F153</f>
        <v>0</v>
      </c>
      <c r="D69" s="31"/>
      <c r="IO69" s="28"/>
      <c r="IP69" s="28"/>
    </row>
    <row r="70" spans="1:250" s="37" customFormat="1">
      <c r="A70" s="39"/>
      <c r="B70" s="41"/>
      <c r="C70" s="490"/>
      <c r="D70" s="31"/>
      <c r="E70" s="36"/>
      <c r="IO70" s="28"/>
      <c r="IP70" s="28"/>
    </row>
    <row r="71" spans="1:250" s="37" customFormat="1">
      <c r="A71" s="39">
        <f>1+A69</f>
        <v>30</v>
      </c>
      <c r="B71" s="35" t="s">
        <v>805</v>
      </c>
      <c r="C71" s="490">
        <f>'Šibki-komplet 3F'!F216</f>
        <v>0</v>
      </c>
      <c r="D71" s="31"/>
      <c r="IO71" s="28"/>
      <c r="IP71" s="28"/>
    </row>
    <row r="72" spans="1:250" s="37" customFormat="1">
      <c r="A72" s="39"/>
      <c r="B72" s="35"/>
      <c r="C72" s="490"/>
      <c r="D72" s="31"/>
      <c r="IO72" s="28"/>
      <c r="IP72" s="28"/>
    </row>
    <row r="73" spans="1:250" s="37" customFormat="1" ht="25.75">
      <c r="A73" s="39"/>
      <c r="B73" s="35" t="s">
        <v>658</v>
      </c>
      <c r="C73" s="490">
        <f>SUM(C57:C72)*0.03</f>
        <v>0</v>
      </c>
      <c r="D73" s="31"/>
      <c r="IO73" s="28"/>
      <c r="IP73" s="28"/>
    </row>
    <row r="74" spans="1:250" s="37" customFormat="1">
      <c r="A74" s="39"/>
      <c r="B74" s="35"/>
      <c r="C74" s="490"/>
      <c r="D74" s="31"/>
      <c r="IO74" s="28"/>
      <c r="IP74" s="28"/>
    </row>
    <row r="75" spans="1:250" s="37" customFormat="1">
      <c r="A75" s="42"/>
      <c r="B75" s="43" t="s">
        <v>838</v>
      </c>
      <c r="C75" s="501">
        <f>SUM(C57:C74)</f>
        <v>0</v>
      </c>
      <c r="D75" s="31"/>
      <c r="IO75" s="28"/>
      <c r="IP75" s="28"/>
    </row>
    <row r="76" spans="1:250" s="37" customFormat="1">
      <c r="A76" s="39"/>
      <c r="B76" s="35"/>
      <c r="C76" s="490"/>
      <c r="D76" s="31"/>
      <c r="IO76" s="28"/>
      <c r="IP76" s="28"/>
    </row>
    <row r="77" spans="1:250" s="37" customFormat="1">
      <c r="A77" s="39">
        <f>1+A71</f>
        <v>31</v>
      </c>
      <c r="B77" s="34" t="s">
        <v>808</v>
      </c>
      <c r="C77" s="490">
        <f>'Moč-komplet 4F'!F144</f>
        <v>0</v>
      </c>
      <c r="D77" s="31"/>
      <c r="IO77" s="28"/>
      <c r="IP77" s="28"/>
    </row>
    <row r="78" spans="1:250" s="37" customFormat="1">
      <c r="A78" s="39"/>
      <c r="B78" s="35"/>
      <c r="C78" s="490"/>
      <c r="D78" s="31"/>
      <c r="IO78" s="28"/>
      <c r="IP78" s="28"/>
    </row>
    <row r="79" spans="1:250" s="37" customFormat="1">
      <c r="A79" s="33">
        <f>1+A77</f>
        <v>32</v>
      </c>
      <c r="B79" s="34" t="s">
        <v>809</v>
      </c>
      <c r="C79" s="490">
        <f>'Moč-komplet 4F'!F197</f>
        <v>0</v>
      </c>
      <c r="D79" s="31"/>
      <c r="IO79" s="28"/>
      <c r="IP79" s="28"/>
    </row>
    <row r="80" spans="1:250" s="37" customFormat="1">
      <c r="A80" s="39"/>
      <c r="B80" s="35"/>
      <c r="C80" s="490"/>
      <c r="D80" s="31"/>
      <c r="IO80" s="28"/>
      <c r="IP80" s="28"/>
    </row>
    <row r="81" spans="1:250" s="37" customFormat="1">
      <c r="A81" s="33">
        <f>1+A79</f>
        <v>33</v>
      </c>
      <c r="B81" s="34" t="s">
        <v>810</v>
      </c>
      <c r="C81" s="490">
        <f>'Moč-komplet 4F'!F240</f>
        <v>0</v>
      </c>
      <c r="D81" s="31"/>
      <c r="IO81" s="28"/>
      <c r="IP81" s="28"/>
    </row>
    <row r="82" spans="1:250" s="37" customFormat="1">
      <c r="A82" s="39"/>
      <c r="B82" s="35"/>
      <c r="C82" s="490"/>
      <c r="D82" s="31"/>
      <c r="IO82" s="28"/>
      <c r="IP82" s="28"/>
    </row>
    <row r="83" spans="1:250" s="37" customFormat="1">
      <c r="A83" s="33">
        <f>1+A81</f>
        <v>34</v>
      </c>
      <c r="B83" s="35" t="s">
        <v>811</v>
      </c>
      <c r="C83" s="490">
        <f>'Šibki-komplet 4F'!F83</f>
        <v>0</v>
      </c>
      <c r="D83" s="31"/>
      <c r="IO83" s="28"/>
      <c r="IP83" s="28"/>
    </row>
    <row r="84" spans="1:250" s="37" customFormat="1">
      <c r="A84" s="33"/>
      <c r="B84" s="35"/>
      <c r="C84" s="490"/>
      <c r="D84" s="31"/>
      <c r="IO84" s="28"/>
      <c r="IP84" s="28"/>
    </row>
    <row r="85" spans="1:250" s="37" customFormat="1">
      <c r="A85" s="33">
        <f>1+A83</f>
        <v>35</v>
      </c>
      <c r="B85" s="35" t="s">
        <v>823</v>
      </c>
      <c r="C85" s="490">
        <f>'Šibki-komplet 4F'!F115</f>
        <v>0</v>
      </c>
      <c r="D85" s="31"/>
      <c r="IO85" s="28"/>
      <c r="IP85" s="28"/>
    </row>
    <row r="86" spans="1:250" s="37" customFormat="1">
      <c r="A86" s="33"/>
      <c r="B86" s="35"/>
      <c r="C86" s="490"/>
      <c r="D86" s="31"/>
      <c r="IO86" s="28"/>
      <c r="IP86" s="28"/>
    </row>
    <row r="87" spans="1:250" s="37" customFormat="1">
      <c r="A87" s="33">
        <f>1+A85</f>
        <v>36</v>
      </c>
      <c r="B87" s="40" t="s">
        <v>812</v>
      </c>
      <c r="C87" s="490">
        <f>'Šibki-komplet 4F'!F149</f>
        <v>0</v>
      </c>
      <c r="D87" s="31"/>
      <c r="IO87" s="28"/>
      <c r="IP87" s="28"/>
    </row>
    <row r="88" spans="1:250" s="37" customFormat="1">
      <c r="A88" s="33"/>
      <c r="B88" s="40"/>
      <c r="C88" s="490"/>
      <c r="D88" s="31"/>
      <c r="IO88" s="28"/>
      <c r="IP88" s="28"/>
    </row>
    <row r="89" spans="1:250" s="37" customFormat="1">
      <c r="A89" s="39">
        <f>1+A87</f>
        <v>37</v>
      </c>
      <c r="B89" s="40" t="s">
        <v>813</v>
      </c>
      <c r="C89" s="490">
        <f>'Šibki-komplet 4F'!F181</f>
        <v>0</v>
      </c>
      <c r="D89" s="31"/>
      <c r="IO89" s="28"/>
      <c r="IP89" s="28"/>
    </row>
    <row r="90" spans="1:250" s="37" customFormat="1">
      <c r="A90" s="39"/>
      <c r="B90" s="41"/>
      <c r="C90" s="490"/>
      <c r="D90" s="31"/>
      <c r="IO90" s="28"/>
      <c r="IP90" s="28"/>
    </row>
    <row r="91" spans="1:250" s="37" customFormat="1">
      <c r="A91" s="39">
        <f>1+A89</f>
        <v>38</v>
      </c>
      <c r="B91" s="35" t="s">
        <v>814</v>
      </c>
      <c r="C91" s="490">
        <f>'Šibki-komplet 4F'!F244</f>
        <v>0</v>
      </c>
      <c r="D91" s="31"/>
      <c r="IO91" s="28"/>
      <c r="IP91" s="28"/>
    </row>
    <row r="92" spans="1:250" s="37" customFormat="1">
      <c r="A92" s="39"/>
      <c r="B92" s="35"/>
      <c r="C92" s="490"/>
      <c r="D92" s="31"/>
      <c r="IO92" s="28"/>
      <c r="IP92" s="28"/>
    </row>
    <row r="93" spans="1:250" s="37" customFormat="1" ht="25.75">
      <c r="A93" s="39"/>
      <c r="B93" s="35" t="s">
        <v>658</v>
      </c>
      <c r="C93" s="490">
        <f>SUM(C77:C92)*0.03</f>
        <v>0</v>
      </c>
      <c r="D93" s="31"/>
      <c r="IO93" s="28"/>
      <c r="IP93" s="28"/>
    </row>
    <row r="94" spans="1:250" s="37" customFormat="1">
      <c r="A94" s="39"/>
      <c r="B94" s="35"/>
      <c r="C94" s="490"/>
      <c r="D94" s="31"/>
      <c r="IO94" s="28"/>
      <c r="IP94" s="28"/>
    </row>
    <row r="95" spans="1:250" s="37" customFormat="1">
      <c r="A95" s="42"/>
      <c r="B95" s="43" t="s">
        <v>839</v>
      </c>
      <c r="C95" s="501">
        <f>SUM(C77:C94)</f>
        <v>0</v>
      </c>
      <c r="D95" s="31"/>
      <c r="IO95" s="28"/>
      <c r="IP95" s="28"/>
    </row>
    <row r="96" spans="1:250" s="37" customFormat="1">
      <c r="A96" s="39"/>
      <c r="B96" s="35"/>
      <c r="C96" s="490"/>
      <c r="D96" s="31"/>
      <c r="IO96" s="28"/>
      <c r="IP96" s="28"/>
    </row>
    <row r="97" spans="1:250" s="37" customFormat="1">
      <c r="A97" s="39">
        <f>1+A91</f>
        <v>39</v>
      </c>
      <c r="B97" s="34" t="s">
        <v>815</v>
      </c>
      <c r="C97" s="490">
        <f>'Moč-komplet 5F'!F147</f>
        <v>0</v>
      </c>
      <c r="D97" s="31"/>
      <c r="IO97" s="28"/>
      <c r="IP97" s="28"/>
    </row>
    <row r="98" spans="1:250" s="37" customFormat="1">
      <c r="A98" s="39"/>
      <c r="B98" s="35"/>
      <c r="C98" s="490"/>
      <c r="D98" s="31"/>
      <c r="IO98" s="28"/>
      <c r="IP98" s="28"/>
    </row>
    <row r="99" spans="1:250" s="37" customFormat="1">
      <c r="A99" s="33">
        <f>1+A97</f>
        <v>40</v>
      </c>
      <c r="B99" s="34" t="s">
        <v>816</v>
      </c>
      <c r="C99" s="490">
        <f>'Moč-komplet 5F'!F200</f>
        <v>0</v>
      </c>
      <c r="D99" s="31"/>
      <c r="IO99" s="28"/>
      <c r="IP99" s="28"/>
    </row>
    <row r="100" spans="1:250" s="37" customFormat="1">
      <c r="A100" s="39"/>
      <c r="B100" s="35"/>
      <c r="C100" s="490"/>
      <c r="D100" s="31"/>
      <c r="IO100" s="28"/>
      <c r="IP100" s="28"/>
    </row>
    <row r="101" spans="1:250" s="37" customFormat="1">
      <c r="A101" s="33">
        <f>1+A99</f>
        <v>41</v>
      </c>
      <c r="B101" s="34" t="s">
        <v>817</v>
      </c>
      <c r="C101" s="490">
        <f>'Moč-komplet 5F'!F232</f>
        <v>0</v>
      </c>
      <c r="D101" s="31"/>
      <c r="IO101" s="28"/>
      <c r="IP101" s="28"/>
    </row>
    <row r="102" spans="1:250" s="37" customFormat="1">
      <c r="A102" s="39"/>
      <c r="B102" s="35"/>
      <c r="C102" s="490"/>
      <c r="D102" s="31"/>
      <c r="IO102" s="28"/>
      <c r="IP102" s="28"/>
    </row>
    <row r="103" spans="1:250" s="37" customFormat="1">
      <c r="A103" s="33">
        <f>1+A101</f>
        <v>42</v>
      </c>
      <c r="B103" s="35" t="s">
        <v>818</v>
      </c>
      <c r="C103" s="490">
        <f>'Šibki-komplet 5F'!F54</f>
        <v>0</v>
      </c>
      <c r="D103" s="31"/>
      <c r="IO103" s="28"/>
      <c r="IP103" s="28"/>
    </row>
    <row r="104" spans="1:250" s="37" customFormat="1">
      <c r="A104" s="33"/>
      <c r="B104" s="35"/>
      <c r="C104" s="490"/>
      <c r="D104" s="31"/>
      <c r="IO104" s="28"/>
      <c r="IP104" s="28"/>
    </row>
    <row r="105" spans="1:250" s="37" customFormat="1">
      <c r="A105" s="33">
        <f>1+A103</f>
        <v>43</v>
      </c>
      <c r="B105" s="35" t="s">
        <v>824</v>
      </c>
      <c r="C105" s="490">
        <f>'Šibki-komplet 5F'!F84</f>
        <v>0</v>
      </c>
      <c r="D105" s="31"/>
      <c r="IO105" s="28"/>
      <c r="IP105" s="28"/>
    </row>
    <row r="106" spans="1:250" s="37" customFormat="1">
      <c r="A106" s="39"/>
      <c r="B106" s="35"/>
      <c r="C106" s="490"/>
      <c r="D106" s="31"/>
      <c r="IO106" s="28"/>
      <c r="IP106" s="28"/>
    </row>
    <row r="107" spans="1:250" s="37" customFormat="1">
      <c r="A107" s="33">
        <f>1+A105</f>
        <v>44</v>
      </c>
      <c r="B107" s="40" t="s">
        <v>819</v>
      </c>
      <c r="C107" s="490">
        <f>'Šibki-komplet 5F'!F117</f>
        <v>0</v>
      </c>
      <c r="D107" s="31"/>
      <c r="IO107" s="28"/>
      <c r="IP107" s="28"/>
    </row>
    <row r="108" spans="1:250" s="37" customFormat="1">
      <c r="A108" s="33"/>
      <c r="B108" s="40"/>
      <c r="C108" s="490"/>
      <c r="D108" s="31"/>
      <c r="IO108" s="28"/>
      <c r="IP108" s="28"/>
    </row>
    <row r="109" spans="1:250" s="37" customFormat="1">
      <c r="A109" s="39">
        <f>1+A107</f>
        <v>45</v>
      </c>
      <c r="B109" s="40" t="s">
        <v>820</v>
      </c>
      <c r="C109" s="490">
        <f>'Šibki-komplet 5F'!F148</f>
        <v>0</v>
      </c>
      <c r="D109" s="31"/>
      <c r="IO109" s="28"/>
      <c r="IP109" s="28"/>
    </row>
    <row r="110" spans="1:250" s="37" customFormat="1">
      <c r="A110" s="39"/>
      <c r="B110" s="41"/>
      <c r="C110" s="490"/>
      <c r="D110" s="31"/>
      <c r="IO110" s="28"/>
      <c r="IP110" s="28"/>
    </row>
    <row r="111" spans="1:250" s="37" customFormat="1">
      <c r="A111" s="39">
        <f>1+A109</f>
        <v>46</v>
      </c>
      <c r="B111" s="35" t="s">
        <v>821</v>
      </c>
      <c r="C111" s="490">
        <f>'Šibki-komplet 5F'!F211</f>
        <v>0</v>
      </c>
      <c r="D111" s="31"/>
      <c r="IO111" s="28"/>
      <c r="IP111" s="28"/>
    </row>
    <row r="112" spans="1:250" s="37" customFormat="1">
      <c r="A112" s="39"/>
      <c r="B112" s="35"/>
      <c r="C112" s="490"/>
      <c r="D112" s="31"/>
      <c r="IO112" s="28"/>
      <c r="IP112" s="28"/>
    </row>
    <row r="113" spans="1:250" s="37" customFormat="1" ht="25.75">
      <c r="A113" s="39"/>
      <c r="B113" s="35" t="s">
        <v>658</v>
      </c>
      <c r="C113" s="490">
        <f>SUM(C97:C112)*0.03</f>
        <v>0</v>
      </c>
      <c r="D113" s="31"/>
      <c r="IO113" s="28"/>
      <c r="IP113" s="28"/>
    </row>
    <row r="114" spans="1:250" s="37" customFormat="1">
      <c r="A114" s="39"/>
      <c r="B114" s="35"/>
      <c r="C114" s="490"/>
      <c r="D114" s="31"/>
      <c r="IO114" s="28"/>
      <c r="IP114" s="28"/>
    </row>
    <row r="115" spans="1:250" s="37" customFormat="1">
      <c r="A115" s="42"/>
      <c r="B115" s="43" t="s">
        <v>840</v>
      </c>
      <c r="C115" s="501">
        <f>SUM(C97:C114)</f>
        <v>0</v>
      </c>
      <c r="D115" s="31"/>
      <c r="IO115" s="28"/>
      <c r="IP115" s="28"/>
    </row>
    <row r="116" spans="1:250" ht="13.3" thickBot="1">
      <c r="A116" s="44"/>
      <c r="B116" s="45"/>
      <c r="C116" s="489"/>
      <c r="D116" s="31"/>
      <c r="E116" s="46"/>
    </row>
    <row r="117" spans="1:250" ht="13.3" thickTop="1">
      <c r="A117" s="47"/>
      <c r="B117" s="48" t="s">
        <v>31</v>
      </c>
      <c r="C117" s="492">
        <f>SUM(C35,C55,C75,C95,C115)</f>
        <v>0</v>
      </c>
      <c r="E117" s="31"/>
    </row>
    <row r="118" spans="1:250">
      <c r="A118" s="49"/>
      <c r="B118" s="50" t="s">
        <v>32</v>
      </c>
      <c r="C118" s="490">
        <f>C117*0.22</f>
        <v>0</v>
      </c>
      <c r="D118" s="46"/>
      <c r="E118" s="46"/>
    </row>
    <row r="119" spans="1:250">
      <c r="A119" s="51"/>
      <c r="B119" s="50" t="s">
        <v>637</v>
      </c>
      <c r="C119" s="492">
        <f>SUM(C117:C118)</f>
        <v>0</v>
      </c>
      <c r="D119" s="46"/>
    </row>
    <row r="120" spans="1:250">
      <c r="A120" s="25"/>
      <c r="B120" s="26"/>
      <c r="C120" s="499"/>
    </row>
    <row r="121" spans="1:250">
      <c r="A121" s="52"/>
      <c r="B121" s="53"/>
      <c r="C121" s="502"/>
    </row>
    <row r="122" spans="1:250">
      <c r="A122" s="52"/>
      <c r="B122" s="53"/>
      <c r="C122" s="502"/>
    </row>
    <row r="124" spans="1:250" s="56" customFormat="1">
      <c r="A124" s="54"/>
      <c r="B124" s="55"/>
      <c r="C124" s="503"/>
      <c r="D124" s="27"/>
      <c r="E124" s="28"/>
      <c r="F124" s="28"/>
      <c r="G124" s="28"/>
    </row>
    <row r="125" spans="1:250" s="56" customFormat="1">
      <c r="A125" s="54"/>
      <c r="B125" s="55"/>
      <c r="C125" s="503"/>
      <c r="D125" s="27"/>
      <c r="E125" s="28"/>
      <c r="F125" s="28"/>
      <c r="G125" s="28"/>
    </row>
    <row r="126" spans="1:250" s="56" customFormat="1">
      <c r="A126" s="54"/>
      <c r="C126" s="503"/>
      <c r="D126" s="27"/>
      <c r="E126" s="28"/>
      <c r="F126" s="28"/>
      <c r="G126" s="28"/>
    </row>
    <row r="127" spans="1:250" s="56" customFormat="1">
      <c r="A127" s="54"/>
      <c r="C127" s="503"/>
      <c r="D127" s="27"/>
      <c r="E127" s="28"/>
      <c r="F127" s="28"/>
      <c r="G127" s="28"/>
    </row>
    <row r="128" spans="1:250" s="56" customFormat="1">
      <c r="A128" s="54"/>
      <c r="C128" s="503"/>
      <c r="D128" s="27"/>
      <c r="E128" s="28"/>
      <c r="F128" s="28"/>
      <c r="G128" s="28"/>
    </row>
    <row r="129" spans="1:7" s="56" customFormat="1">
      <c r="A129" s="54"/>
      <c r="B129" s="55"/>
      <c r="C129" s="503"/>
      <c r="D129" s="27"/>
      <c r="E129" s="28"/>
      <c r="F129" s="28"/>
      <c r="G129" s="28"/>
    </row>
    <row r="130" spans="1:7">
      <c r="B130" s="55"/>
    </row>
    <row r="131" spans="1:7">
      <c r="B131" s="55"/>
    </row>
  </sheetData>
  <sheetProtection algorithmName="SHA-512" hashValue="WLyf3MY7GkG4zBid27ao7y34cEy7uHrEDEdVIPom7ZAMVItEwx0iNyDJw8VU6TftUerpGSVvAkk5l5QU2sey4w==" saltValue="VefmfgRCHy9+GEqAJfq+Eg==" spinCount="100000" sheet="1" scenarios="1" selectLockedCells="1" selectUnlockedCells="1"/>
  <pageMargins left="0.78740157480314965" right="0.59055118110236227" top="1.0629921259842521" bottom="0.98425196850393704" header="0.31496062992125984" footer="0.39370078740157483"/>
  <pageSetup paperSize="9" firstPageNumber="0" orientation="portrait" horizontalDpi="300" verticalDpi="300" r:id="rId1"/>
  <headerFooter alignWithMargins="0">
    <oddHeader>&amp;L&amp;G</oddHeader>
    <oddFooter>&amp;L&amp;8Dokument: &amp;F&amp;C&amp;"Calibri,Regular"&amp;9Stran: &amp;P/&amp;N</oddFooter>
  </headerFooter>
  <rowBreaks count="2" manualBreakCount="2">
    <brk id="36" max="2" man="1"/>
    <brk id="76" max="2"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565FD-7C23-224B-96D5-CD0F963CFA57}">
  <sheetPr codeName="List2"/>
  <dimension ref="A1:IV133"/>
  <sheetViews>
    <sheetView view="pageBreakPreview" zoomScale="139" zoomScaleNormal="130" zoomScaleSheetLayoutView="139" workbookViewId="0">
      <pane ySplit="1" topLeftCell="A109" activePane="bottomLeft" state="frozen"/>
      <selection activeCell="B40" sqref="B40"/>
      <selection pane="bottomLeft" activeCell="E125" sqref="E125"/>
    </sheetView>
  </sheetViews>
  <sheetFormatPr defaultColWidth="9" defaultRowHeight="12.9"/>
  <cols>
    <col min="1" max="1" width="4.140625" style="28" customWidth="1"/>
    <col min="2" max="2" width="45.640625" style="57" customWidth="1"/>
    <col min="3" max="3" width="5.85546875" style="428" customWidth="1"/>
    <col min="4" max="4" width="5.640625" style="416" customWidth="1"/>
    <col min="5" max="5" width="9.85546875" style="367" customWidth="1"/>
    <col min="6" max="6" width="10.640625" style="119" customWidth="1"/>
    <col min="7" max="7" width="11.140625" style="28" customWidth="1"/>
    <col min="8" max="8" width="9" style="28"/>
    <col min="9" max="9" width="9" style="365"/>
    <col min="10" max="16384" width="9" style="28"/>
  </cols>
  <sheetData>
    <row r="1" spans="1:10" s="22" customFormat="1">
      <c r="A1" s="22" t="s">
        <v>4</v>
      </c>
      <c r="B1" s="23" t="s">
        <v>5</v>
      </c>
      <c r="C1" s="417" t="s">
        <v>6</v>
      </c>
      <c r="D1" s="58" t="s">
        <v>7</v>
      </c>
      <c r="E1" s="360" t="s">
        <v>8</v>
      </c>
      <c r="F1" s="429" t="s">
        <v>9</v>
      </c>
      <c r="I1" s="361"/>
    </row>
    <row r="3" spans="1:10">
      <c r="A3" s="140">
        <v>1</v>
      </c>
      <c r="B3" s="362" t="s">
        <v>664</v>
      </c>
      <c r="C3" s="418"/>
      <c r="D3" s="363"/>
      <c r="E3" s="364"/>
    </row>
    <row r="4" spans="1:10">
      <c r="A4" s="140"/>
      <c r="B4" s="362"/>
      <c r="C4" s="418"/>
      <c r="D4" s="363"/>
      <c r="E4" s="364"/>
    </row>
    <row r="5" spans="1:10" s="37" customFormat="1">
      <c r="A5" s="140" t="s">
        <v>665</v>
      </c>
      <c r="B5" s="362" t="s">
        <v>666</v>
      </c>
      <c r="C5" s="418"/>
      <c r="D5" s="366"/>
      <c r="E5" s="364"/>
      <c r="F5" s="119"/>
    </row>
    <row r="6" spans="1:10" s="37" customFormat="1">
      <c r="A6" s="274"/>
      <c r="B6" s="362" t="s">
        <v>667</v>
      </c>
      <c r="C6" s="418"/>
      <c r="D6" s="366"/>
      <c r="E6" s="364"/>
      <c r="F6" s="119"/>
    </row>
    <row r="7" spans="1:10" s="37" customFormat="1">
      <c r="A7" s="274"/>
      <c r="B7" s="362" t="s">
        <v>13</v>
      </c>
      <c r="C7" s="418"/>
      <c r="D7" s="366"/>
      <c r="E7" s="364"/>
      <c r="F7" s="119"/>
    </row>
    <row r="8" spans="1:10">
      <c r="A8" s="274"/>
      <c r="B8" s="274"/>
      <c r="C8" s="418"/>
      <c r="D8" s="363"/>
    </row>
    <row r="9" spans="1:10" ht="25.75">
      <c r="A9" s="67">
        <f>+$A$3+COUNT(A$8:A8)*0.01+0.01</f>
        <v>1.01</v>
      </c>
      <c r="B9" s="368" t="s">
        <v>668</v>
      </c>
      <c r="C9" s="419">
        <v>1</v>
      </c>
      <c r="D9" s="369" t="s">
        <v>10</v>
      </c>
      <c r="E9" s="504"/>
      <c r="F9" s="430">
        <f>C9*E9</f>
        <v>0</v>
      </c>
      <c r="G9" s="371"/>
      <c r="H9" s="372"/>
      <c r="I9" s="373"/>
      <c r="J9" s="12"/>
    </row>
    <row r="10" spans="1:10">
      <c r="A10" s="67"/>
      <c r="B10" s="374"/>
      <c r="C10" s="419"/>
      <c r="D10" s="369"/>
      <c r="F10" s="431"/>
      <c r="G10" s="371"/>
      <c r="H10" s="372"/>
      <c r="I10" s="373"/>
      <c r="J10" s="12"/>
    </row>
    <row r="11" spans="1:10">
      <c r="A11" s="67">
        <f>+$A$3+COUNT(A$8:A10)*0.01+0.01</f>
        <v>1.02</v>
      </c>
      <c r="B11" s="374" t="s">
        <v>669</v>
      </c>
      <c r="C11" s="419"/>
      <c r="D11" s="369"/>
      <c r="F11" s="431"/>
      <c r="G11" s="371"/>
      <c r="H11" s="372"/>
      <c r="I11" s="373"/>
      <c r="J11" s="12"/>
    </row>
    <row r="12" spans="1:10">
      <c r="A12" s="67"/>
      <c r="B12" s="374" t="s">
        <v>13</v>
      </c>
      <c r="C12" s="419"/>
      <c r="D12" s="369"/>
      <c r="F12" s="431"/>
      <c r="G12" s="371"/>
      <c r="H12" s="372"/>
      <c r="I12" s="373"/>
      <c r="J12" s="12"/>
    </row>
    <row r="13" spans="1:10">
      <c r="A13" s="67"/>
      <c r="B13" s="374"/>
      <c r="C13" s="419"/>
      <c r="D13" s="369"/>
      <c r="F13" s="431"/>
      <c r="G13" s="371"/>
      <c r="H13" s="372"/>
      <c r="I13" s="373"/>
      <c r="J13" s="12"/>
    </row>
    <row r="14" spans="1:10" ht="30.75" customHeight="1">
      <c r="A14" s="375" t="s">
        <v>11</v>
      </c>
      <c r="B14" s="68" t="s">
        <v>670</v>
      </c>
      <c r="C14" s="370">
        <v>1</v>
      </c>
      <c r="D14" s="207" t="s">
        <v>10</v>
      </c>
      <c r="E14" s="370"/>
      <c r="F14" s="208"/>
      <c r="G14" s="63"/>
      <c r="I14" s="28"/>
    </row>
    <row r="15" spans="1:10" ht="30.75" customHeight="1">
      <c r="A15" s="375" t="s">
        <v>11</v>
      </c>
      <c r="B15" s="68" t="s">
        <v>671</v>
      </c>
      <c r="C15" s="370">
        <v>1</v>
      </c>
      <c r="D15" s="207" t="s">
        <v>10</v>
      </c>
      <c r="E15" s="370"/>
      <c r="F15" s="208"/>
      <c r="G15" s="63"/>
      <c r="I15" s="28"/>
    </row>
    <row r="16" spans="1:10" ht="24.75" customHeight="1">
      <c r="A16" s="376" t="s">
        <v>11</v>
      </c>
      <c r="B16" s="377" t="s">
        <v>672</v>
      </c>
      <c r="C16" s="370">
        <v>3</v>
      </c>
      <c r="D16" s="207" t="s">
        <v>10</v>
      </c>
      <c r="E16" s="370"/>
      <c r="F16" s="430"/>
      <c r="G16" s="378"/>
      <c r="H16" s="12"/>
      <c r="I16" s="12"/>
    </row>
    <row r="17" spans="1:256" s="70" customFormat="1" ht="25.75">
      <c r="A17" s="375" t="s">
        <v>11</v>
      </c>
      <c r="B17" s="228" t="s">
        <v>673</v>
      </c>
      <c r="C17" s="370">
        <v>3</v>
      </c>
      <c r="D17" s="207" t="s">
        <v>10</v>
      </c>
      <c r="E17" s="370"/>
      <c r="F17" s="431"/>
      <c r="G17" s="188"/>
      <c r="IT17" s="71"/>
      <c r="IU17" s="28"/>
      <c r="IV17" s="28"/>
    </row>
    <row r="18" spans="1:256" ht="38.6">
      <c r="A18" s="375" t="s">
        <v>11</v>
      </c>
      <c r="B18" s="68" t="s">
        <v>674</v>
      </c>
      <c r="C18" s="370">
        <v>1</v>
      </c>
      <c r="D18" s="207" t="s">
        <v>10</v>
      </c>
      <c r="E18" s="370"/>
      <c r="F18" s="208"/>
      <c r="G18" s="63"/>
      <c r="I18" s="28"/>
    </row>
    <row r="19" spans="1:256" s="70" customFormat="1">
      <c r="A19" s="375" t="s">
        <v>11</v>
      </c>
      <c r="B19" s="228" t="s">
        <v>675</v>
      </c>
      <c r="C19" s="370">
        <v>1</v>
      </c>
      <c r="D19" s="207" t="s">
        <v>10</v>
      </c>
      <c r="E19" s="370"/>
      <c r="F19" s="431"/>
      <c r="G19" s="188"/>
      <c r="IT19" s="71"/>
      <c r="IU19" s="28"/>
      <c r="IV19" s="28"/>
    </row>
    <row r="20" spans="1:256" s="70" customFormat="1">
      <c r="A20" s="375" t="s">
        <v>11</v>
      </c>
      <c r="B20" s="68" t="s">
        <v>676</v>
      </c>
      <c r="C20" s="370">
        <v>1</v>
      </c>
      <c r="D20" s="207" t="s">
        <v>10</v>
      </c>
      <c r="E20" s="370"/>
      <c r="F20" s="431"/>
      <c r="G20" s="188"/>
      <c r="IT20" s="71"/>
      <c r="IU20" s="28"/>
      <c r="IV20" s="28"/>
    </row>
    <row r="21" spans="1:256" s="70" customFormat="1">
      <c r="A21" s="379"/>
      <c r="B21" s="380" t="s">
        <v>677</v>
      </c>
      <c r="C21" s="370">
        <v>2</v>
      </c>
      <c r="D21" s="207" t="s">
        <v>12</v>
      </c>
      <c r="E21" s="370"/>
      <c r="F21" s="430"/>
      <c r="G21" s="188"/>
      <c r="IT21" s="71"/>
      <c r="IU21" s="28"/>
      <c r="IV21" s="28"/>
    </row>
    <row r="22" spans="1:256" s="70" customFormat="1">
      <c r="A22" s="379"/>
      <c r="B22" s="381" t="s">
        <v>678</v>
      </c>
      <c r="C22" s="370">
        <v>3</v>
      </c>
      <c r="D22" s="207" t="s">
        <v>15</v>
      </c>
      <c r="E22" s="370"/>
      <c r="F22" s="430"/>
      <c r="G22" s="188"/>
      <c r="IT22" s="71"/>
      <c r="IU22" s="28"/>
      <c r="IV22" s="28"/>
    </row>
    <row r="23" spans="1:256" s="70" customFormat="1">
      <c r="A23" s="379"/>
      <c r="B23" s="381" t="s">
        <v>679</v>
      </c>
      <c r="C23" s="370">
        <v>3</v>
      </c>
      <c r="D23" s="207" t="s">
        <v>15</v>
      </c>
      <c r="E23" s="370"/>
      <c r="F23" s="430"/>
      <c r="G23" s="188"/>
      <c r="IT23" s="71"/>
      <c r="IU23" s="28"/>
      <c r="IV23" s="28"/>
    </row>
    <row r="24" spans="1:256" s="70" customFormat="1">
      <c r="A24" s="379"/>
      <c r="B24" s="381" t="s">
        <v>680</v>
      </c>
      <c r="C24" s="370">
        <v>1</v>
      </c>
      <c r="D24" s="207" t="s">
        <v>10</v>
      </c>
      <c r="E24" s="370"/>
      <c r="F24" s="430"/>
      <c r="G24" s="188"/>
      <c r="IT24" s="71"/>
      <c r="IU24" s="28"/>
      <c r="IV24" s="28"/>
    </row>
    <row r="25" spans="1:256" s="70" customFormat="1">
      <c r="A25" s="379"/>
      <c r="B25" s="381" t="s">
        <v>681</v>
      </c>
      <c r="C25" s="370">
        <v>1</v>
      </c>
      <c r="D25" s="207" t="s">
        <v>10</v>
      </c>
      <c r="E25" s="370"/>
      <c r="F25" s="430"/>
      <c r="G25" s="188"/>
      <c r="IT25" s="71"/>
      <c r="IU25" s="28"/>
      <c r="IV25" s="28"/>
    </row>
    <row r="26" spans="1:256" s="70" customFormat="1">
      <c r="A26" s="375" t="s">
        <v>11</v>
      </c>
      <c r="B26" s="68" t="s">
        <v>682</v>
      </c>
      <c r="C26" s="370">
        <v>1</v>
      </c>
      <c r="D26" s="207" t="s">
        <v>10</v>
      </c>
      <c r="E26" s="370"/>
      <c r="F26" s="431"/>
      <c r="G26" s="188"/>
      <c r="IT26" s="71"/>
      <c r="IU26" s="28"/>
      <c r="IV26" s="28"/>
    </row>
    <row r="27" spans="1:256" s="70" customFormat="1" ht="15.45">
      <c r="A27" s="375" t="s">
        <v>11</v>
      </c>
      <c r="B27" s="5" t="s">
        <v>683</v>
      </c>
      <c r="C27" s="370">
        <v>1</v>
      </c>
      <c r="D27" s="207" t="s">
        <v>10</v>
      </c>
      <c r="E27" s="370"/>
      <c r="F27" s="431"/>
      <c r="G27" s="188"/>
      <c r="IT27" s="71"/>
      <c r="IU27" s="28"/>
      <c r="IV27" s="28"/>
    </row>
    <row r="28" spans="1:256" s="70" customFormat="1">
      <c r="A28" s="375" t="s">
        <v>11</v>
      </c>
      <c r="B28" s="68" t="s">
        <v>684</v>
      </c>
      <c r="C28" s="370">
        <v>1</v>
      </c>
      <c r="D28" s="207" t="s">
        <v>10</v>
      </c>
      <c r="E28" s="370"/>
      <c r="F28" s="431"/>
      <c r="G28" s="188"/>
      <c r="IT28" s="71"/>
      <c r="IU28" s="28"/>
      <c r="IV28" s="28"/>
    </row>
    <row r="29" spans="1:256" ht="9" customHeight="1">
      <c r="A29" s="277"/>
      <c r="B29" s="277"/>
      <c r="C29" s="420"/>
      <c r="D29" s="383"/>
      <c r="E29" s="384"/>
      <c r="F29" s="432"/>
    </row>
    <row r="30" spans="1:256">
      <c r="A30" s="274"/>
      <c r="B30" s="274" t="s">
        <v>742</v>
      </c>
      <c r="C30" s="419">
        <v>1</v>
      </c>
      <c r="D30" s="369" t="s">
        <v>10</v>
      </c>
      <c r="E30" s="505"/>
      <c r="F30" s="431">
        <f>C30*E30</f>
        <v>0</v>
      </c>
    </row>
    <row r="31" spans="1:256" s="389" customFormat="1" ht="13.3" thickBot="1">
      <c r="A31" s="385"/>
      <c r="B31" s="386"/>
      <c r="C31" s="388"/>
      <c r="D31" s="387"/>
      <c r="E31" s="388"/>
      <c r="F31" s="356"/>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c r="CQ31" s="37"/>
      <c r="CR31" s="37"/>
      <c r="CS31" s="37"/>
      <c r="CT31" s="37"/>
      <c r="CU31" s="37"/>
      <c r="CV31" s="37"/>
      <c r="CW31" s="37"/>
      <c r="CX31" s="37"/>
      <c r="CY31" s="37"/>
      <c r="CZ31" s="37"/>
      <c r="DA31" s="37"/>
      <c r="DB31" s="37"/>
      <c r="DC31" s="37"/>
      <c r="DD31" s="37"/>
      <c r="DE31" s="37"/>
      <c r="DF31" s="37"/>
      <c r="DG31" s="37"/>
      <c r="DH31" s="37"/>
      <c r="DI31" s="37"/>
      <c r="DJ31" s="37"/>
      <c r="DK31" s="37"/>
      <c r="DL31" s="37"/>
      <c r="DM31" s="37"/>
      <c r="DN31" s="37"/>
      <c r="DO31" s="37"/>
      <c r="DP31" s="37"/>
      <c r="DQ31" s="37"/>
      <c r="DR31" s="37"/>
      <c r="DS31" s="37"/>
      <c r="DT31" s="37"/>
      <c r="DU31" s="37"/>
      <c r="DV31" s="37"/>
      <c r="DW31" s="37"/>
      <c r="DX31" s="37"/>
      <c r="DY31" s="37"/>
      <c r="DZ31" s="37"/>
      <c r="EA31" s="37"/>
      <c r="EB31" s="37"/>
      <c r="EC31" s="37"/>
      <c r="ED31" s="37"/>
      <c r="EE31" s="37"/>
      <c r="EF31" s="37"/>
      <c r="EG31" s="37"/>
      <c r="EH31" s="37"/>
      <c r="EI31" s="37"/>
      <c r="EJ31" s="37"/>
      <c r="EK31" s="37"/>
      <c r="EL31" s="37"/>
      <c r="EM31" s="37"/>
      <c r="EN31" s="37"/>
      <c r="EO31" s="37"/>
      <c r="EP31" s="37"/>
      <c r="EQ31" s="37"/>
      <c r="ER31" s="37"/>
      <c r="ES31" s="37"/>
      <c r="ET31" s="37"/>
      <c r="EU31" s="37"/>
      <c r="EV31" s="37"/>
      <c r="EW31" s="37"/>
      <c r="EX31" s="37"/>
      <c r="EY31" s="37"/>
      <c r="EZ31" s="37"/>
      <c r="FA31" s="37"/>
      <c r="FB31" s="37"/>
      <c r="FC31" s="37"/>
      <c r="FD31" s="37"/>
      <c r="FE31" s="37"/>
      <c r="FF31" s="37"/>
      <c r="FG31" s="37"/>
      <c r="FH31" s="37"/>
      <c r="FI31" s="37"/>
      <c r="FJ31" s="37"/>
      <c r="FK31" s="37"/>
      <c r="FL31" s="37"/>
      <c r="FM31" s="37"/>
      <c r="FN31" s="37"/>
      <c r="FO31" s="37"/>
      <c r="FP31" s="37"/>
      <c r="FQ31" s="37"/>
      <c r="FR31" s="37"/>
      <c r="FS31" s="37"/>
      <c r="FT31" s="37"/>
      <c r="FU31" s="37"/>
      <c r="FV31" s="37"/>
      <c r="FW31" s="37"/>
      <c r="FX31" s="37"/>
      <c r="FY31" s="37"/>
      <c r="FZ31" s="37"/>
      <c r="GA31" s="37"/>
      <c r="GB31" s="37"/>
      <c r="GC31" s="37"/>
      <c r="GD31" s="37"/>
      <c r="GE31" s="37"/>
      <c r="GF31" s="37"/>
      <c r="GG31" s="37"/>
      <c r="GH31" s="37"/>
      <c r="GI31" s="37"/>
      <c r="GJ31" s="37"/>
      <c r="GK31" s="37"/>
      <c r="GL31" s="37"/>
      <c r="GM31" s="37"/>
      <c r="GN31" s="37"/>
      <c r="GO31" s="37"/>
      <c r="GP31" s="37"/>
      <c r="GQ31" s="37"/>
      <c r="GR31" s="37"/>
      <c r="GS31" s="37"/>
      <c r="GT31" s="37"/>
      <c r="GU31" s="37"/>
      <c r="GV31" s="37"/>
      <c r="GW31" s="37"/>
      <c r="GX31" s="37"/>
      <c r="GY31" s="37"/>
      <c r="GZ31" s="37"/>
      <c r="HA31" s="37"/>
      <c r="HB31" s="37"/>
      <c r="HC31" s="37"/>
      <c r="HD31" s="37"/>
      <c r="HE31" s="37"/>
      <c r="HF31" s="37"/>
      <c r="HG31" s="37"/>
      <c r="HH31" s="37"/>
      <c r="HI31" s="37"/>
      <c r="HJ31" s="37"/>
      <c r="HK31" s="37"/>
      <c r="HL31" s="37"/>
      <c r="HM31" s="37"/>
      <c r="HN31" s="37"/>
      <c r="HO31" s="37"/>
      <c r="HP31" s="37"/>
      <c r="HQ31" s="37"/>
      <c r="HR31" s="37"/>
      <c r="HS31" s="37"/>
      <c r="HT31" s="37"/>
      <c r="HU31" s="37"/>
      <c r="HV31" s="37"/>
      <c r="HW31" s="37"/>
      <c r="HX31" s="37"/>
      <c r="HY31" s="37"/>
      <c r="HZ31" s="37"/>
      <c r="IA31" s="37"/>
      <c r="IB31" s="37"/>
      <c r="IC31" s="37"/>
      <c r="ID31" s="37"/>
      <c r="IE31" s="37"/>
      <c r="IF31" s="37"/>
      <c r="IG31" s="37"/>
      <c r="IH31" s="37"/>
      <c r="II31" s="37"/>
      <c r="IJ31" s="37"/>
      <c r="IK31" s="37"/>
      <c r="IL31" s="37"/>
      <c r="IM31" s="37"/>
      <c r="IN31" s="37"/>
      <c r="IO31" s="37"/>
      <c r="IP31" s="37"/>
      <c r="IQ31" s="37"/>
      <c r="IR31" s="37"/>
      <c r="IS31" s="37"/>
      <c r="IT31" s="37"/>
    </row>
    <row r="32" spans="1:256" s="389" customFormat="1" ht="13.3" thickTop="1">
      <c r="B32" s="390" t="s">
        <v>685</v>
      </c>
      <c r="C32" s="367"/>
      <c r="D32" s="75"/>
      <c r="E32" s="367"/>
      <c r="F32" s="429">
        <f>SUM(F9,F30)</f>
        <v>0</v>
      </c>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c r="CC32" s="37"/>
      <c r="CD32" s="37"/>
      <c r="CE32" s="37"/>
      <c r="CF32" s="37"/>
      <c r="CG32" s="37"/>
      <c r="CH32" s="37"/>
      <c r="CI32" s="37"/>
      <c r="CJ32" s="37"/>
      <c r="CK32" s="37"/>
      <c r="CL32" s="37"/>
      <c r="CM32" s="37"/>
      <c r="CN32" s="37"/>
      <c r="CO32" s="37"/>
      <c r="CP32" s="37"/>
      <c r="CQ32" s="37"/>
      <c r="CR32" s="37"/>
      <c r="CS32" s="37"/>
      <c r="CT32" s="37"/>
      <c r="CU32" s="37"/>
      <c r="CV32" s="37"/>
      <c r="CW32" s="37"/>
      <c r="CX32" s="37"/>
      <c r="CY32" s="37"/>
      <c r="CZ32" s="37"/>
      <c r="DA32" s="37"/>
      <c r="DB32" s="37"/>
      <c r="DC32" s="37"/>
      <c r="DD32" s="37"/>
      <c r="DE32" s="37"/>
      <c r="DF32" s="37"/>
      <c r="DG32" s="37"/>
      <c r="DH32" s="37"/>
      <c r="DI32" s="37"/>
      <c r="DJ32" s="37"/>
      <c r="DK32" s="37"/>
      <c r="DL32" s="37"/>
      <c r="DM32" s="37"/>
      <c r="DN32" s="37"/>
      <c r="DO32" s="37"/>
      <c r="DP32" s="37"/>
      <c r="DQ32" s="37"/>
      <c r="DR32" s="37"/>
      <c r="DS32" s="37"/>
      <c r="DT32" s="37"/>
      <c r="DU32" s="37"/>
      <c r="DV32" s="37"/>
      <c r="DW32" s="37"/>
      <c r="DX32" s="37"/>
      <c r="DY32" s="37"/>
      <c r="DZ32" s="37"/>
      <c r="EA32" s="37"/>
      <c r="EB32" s="37"/>
      <c r="EC32" s="37"/>
      <c r="ED32" s="37"/>
      <c r="EE32" s="37"/>
      <c r="EF32" s="37"/>
      <c r="EG32" s="37"/>
      <c r="EH32" s="37"/>
      <c r="EI32" s="37"/>
      <c r="EJ32" s="37"/>
      <c r="EK32" s="37"/>
      <c r="EL32" s="37"/>
      <c r="EM32" s="37"/>
      <c r="EN32" s="37"/>
      <c r="EO32" s="37"/>
      <c r="EP32" s="37"/>
      <c r="EQ32" s="37"/>
      <c r="ER32" s="37"/>
      <c r="ES32" s="37"/>
      <c r="ET32" s="37"/>
      <c r="EU32" s="37"/>
      <c r="EV32" s="37"/>
      <c r="EW32" s="37"/>
      <c r="EX32" s="37"/>
      <c r="EY32" s="37"/>
      <c r="EZ32" s="37"/>
      <c r="FA32" s="37"/>
      <c r="FB32" s="37"/>
      <c r="FC32" s="37"/>
      <c r="FD32" s="37"/>
      <c r="FE32" s="37"/>
      <c r="FF32" s="37"/>
      <c r="FG32" s="37"/>
      <c r="FH32" s="37"/>
      <c r="FI32" s="37"/>
      <c r="FJ32" s="37"/>
      <c r="FK32" s="37"/>
      <c r="FL32" s="37"/>
      <c r="FM32" s="37"/>
      <c r="FN32" s="37"/>
      <c r="FO32" s="37"/>
      <c r="FP32" s="37"/>
      <c r="FQ32" s="37"/>
      <c r="FR32" s="37"/>
      <c r="FS32" s="37"/>
      <c r="FT32" s="37"/>
      <c r="FU32" s="37"/>
      <c r="FV32" s="37"/>
      <c r="FW32" s="37"/>
      <c r="FX32" s="37"/>
      <c r="FY32" s="37"/>
      <c r="FZ32" s="37"/>
      <c r="GA32" s="37"/>
      <c r="GB32" s="37"/>
      <c r="GC32" s="37"/>
      <c r="GD32" s="37"/>
      <c r="GE32" s="37"/>
      <c r="GF32" s="37"/>
      <c r="GG32" s="37"/>
      <c r="GH32" s="37"/>
      <c r="GI32" s="37"/>
      <c r="GJ32" s="37"/>
      <c r="GK32" s="37"/>
      <c r="GL32" s="37"/>
      <c r="GM32" s="37"/>
      <c r="GN32" s="37"/>
      <c r="GO32" s="37"/>
      <c r="GP32" s="37"/>
      <c r="GQ32" s="37"/>
      <c r="GR32" s="37"/>
      <c r="GS32" s="37"/>
      <c r="GT32" s="37"/>
      <c r="GU32" s="37"/>
      <c r="GV32" s="37"/>
      <c r="GW32" s="37"/>
      <c r="GX32" s="37"/>
      <c r="GY32" s="37"/>
      <c r="GZ32" s="37"/>
      <c r="HA32" s="37"/>
      <c r="HB32" s="37"/>
      <c r="HC32" s="37"/>
      <c r="HD32" s="37"/>
      <c r="HE32" s="37"/>
      <c r="HF32" s="37"/>
      <c r="HG32" s="37"/>
      <c r="HH32" s="37"/>
      <c r="HI32" s="37"/>
      <c r="HJ32" s="37"/>
      <c r="HK32" s="37"/>
      <c r="HL32" s="37"/>
      <c r="HM32" s="37"/>
      <c r="HN32" s="37"/>
      <c r="HO32" s="37"/>
      <c r="HP32" s="37"/>
      <c r="HQ32" s="37"/>
      <c r="HR32" s="37"/>
      <c r="HS32" s="37"/>
      <c r="HT32" s="37"/>
      <c r="HU32" s="37"/>
      <c r="HV32" s="37"/>
      <c r="HW32" s="37"/>
      <c r="HX32" s="37"/>
      <c r="HY32" s="37"/>
      <c r="HZ32" s="37"/>
      <c r="IA32" s="37"/>
      <c r="IB32" s="37"/>
      <c r="IC32" s="37"/>
      <c r="ID32" s="37"/>
      <c r="IE32" s="37"/>
      <c r="IF32" s="37"/>
      <c r="IG32" s="37"/>
      <c r="IH32" s="37"/>
      <c r="II32" s="37"/>
      <c r="IJ32" s="37"/>
      <c r="IK32" s="37"/>
      <c r="IL32" s="37"/>
      <c r="IM32" s="37"/>
      <c r="IN32" s="37"/>
      <c r="IO32" s="37"/>
      <c r="IP32" s="37"/>
      <c r="IQ32" s="37"/>
      <c r="IR32" s="37"/>
      <c r="IS32" s="37"/>
      <c r="IT32" s="37"/>
    </row>
    <row r="33" spans="1:10">
      <c r="A33" s="274"/>
      <c r="B33" s="274"/>
      <c r="C33" s="418"/>
      <c r="D33" s="363"/>
    </row>
    <row r="34" spans="1:10">
      <c r="A34" s="274"/>
      <c r="B34" s="274"/>
      <c r="C34" s="418"/>
      <c r="D34" s="363"/>
    </row>
    <row r="35" spans="1:10" s="37" customFormat="1">
      <c r="A35" s="140" t="s">
        <v>686</v>
      </c>
      <c r="B35" s="362" t="s">
        <v>666</v>
      </c>
      <c r="C35" s="418"/>
      <c r="D35" s="366"/>
      <c r="E35" s="364"/>
      <c r="F35" s="119"/>
    </row>
    <row r="36" spans="1:10" s="37" customFormat="1">
      <c r="A36" s="274"/>
      <c r="B36" s="362" t="s">
        <v>687</v>
      </c>
      <c r="C36" s="418"/>
      <c r="D36" s="366"/>
      <c r="E36" s="364"/>
      <c r="F36" s="119"/>
    </row>
    <row r="37" spans="1:10" s="37" customFormat="1">
      <c r="A37" s="274"/>
      <c r="B37" s="362" t="s">
        <v>13</v>
      </c>
      <c r="C37" s="418"/>
      <c r="D37" s="366"/>
      <c r="E37" s="364"/>
      <c r="F37" s="119"/>
    </row>
    <row r="38" spans="1:10">
      <c r="A38" s="274"/>
      <c r="B38" s="274"/>
      <c r="C38" s="418"/>
      <c r="D38" s="363"/>
    </row>
    <row r="39" spans="1:10" ht="25.75">
      <c r="A39" s="186">
        <f>+$A$3+COUNT(A$4:A38)*0.01+0.01</f>
        <v>1.03</v>
      </c>
      <c r="B39" s="368" t="s">
        <v>688</v>
      </c>
      <c r="C39" s="419">
        <v>1</v>
      </c>
      <c r="D39" s="369" t="s">
        <v>10</v>
      </c>
      <c r="E39" s="504"/>
      <c r="F39" s="430">
        <f>C39*E39</f>
        <v>0</v>
      </c>
    </row>
    <row r="40" spans="1:10">
      <c r="A40" s="67"/>
      <c r="B40" s="374"/>
      <c r="C40" s="418"/>
      <c r="D40" s="363"/>
    </row>
    <row r="41" spans="1:10">
      <c r="A41" s="186">
        <f>+$A$3+COUNT(A$4:A40)*0.01+0.01</f>
        <v>1.04</v>
      </c>
      <c r="B41" s="374" t="s">
        <v>689</v>
      </c>
      <c r="C41" s="419"/>
      <c r="D41" s="369"/>
      <c r="F41" s="431"/>
      <c r="G41" s="371"/>
      <c r="H41" s="372"/>
      <c r="I41" s="373"/>
      <c r="J41" s="12"/>
    </row>
    <row r="42" spans="1:10">
      <c r="A42" s="67"/>
      <c r="B42" s="374" t="s">
        <v>13</v>
      </c>
      <c r="C42" s="419"/>
      <c r="D42" s="369"/>
      <c r="F42" s="431"/>
      <c r="G42" s="371"/>
      <c r="H42" s="372"/>
      <c r="I42" s="373"/>
      <c r="J42" s="12"/>
    </row>
    <row r="43" spans="1:10">
      <c r="A43" s="67"/>
      <c r="B43" s="374"/>
      <c r="C43" s="419"/>
      <c r="D43" s="369"/>
      <c r="F43" s="431"/>
      <c r="G43" s="371"/>
      <c r="H43" s="372"/>
      <c r="I43" s="373"/>
      <c r="J43" s="12"/>
    </row>
    <row r="44" spans="1:10" ht="25.75">
      <c r="A44" s="240" t="s">
        <v>11</v>
      </c>
      <c r="B44" s="369" t="s">
        <v>690</v>
      </c>
      <c r="C44" s="370">
        <v>1</v>
      </c>
      <c r="D44" s="171" t="s">
        <v>10</v>
      </c>
      <c r="E44" s="505"/>
      <c r="F44" s="431">
        <f>C44*E44</f>
        <v>0</v>
      </c>
      <c r="G44" s="391"/>
    </row>
    <row r="45" spans="1:10" ht="25.75">
      <c r="A45" s="240" t="s">
        <v>11</v>
      </c>
      <c r="B45" s="369" t="s">
        <v>691</v>
      </c>
      <c r="C45" s="370">
        <v>2</v>
      </c>
      <c r="D45" s="171" t="s">
        <v>10</v>
      </c>
      <c r="E45" s="505"/>
      <c r="F45" s="431">
        <f>C45*E45</f>
        <v>0</v>
      </c>
      <c r="G45" s="391"/>
    </row>
    <row r="46" spans="1:10" ht="77.150000000000006">
      <c r="A46" s="240" t="s">
        <v>11</v>
      </c>
      <c r="B46" s="392" t="s">
        <v>692</v>
      </c>
      <c r="C46" s="370">
        <v>2</v>
      </c>
      <c r="D46" s="171" t="s">
        <v>10</v>
      </c>
      <c r="E46" s="505"/>
      <c r="F46" s="431">
        <f>C46*E46</f>
        <v>0</v>
      </c>
    </row>
    <row r="47" spans="1:10" ht="25.75">
      <c r="A47" s="240" t="s">
        <v>11</v>
      </c>
      <c r="B47" s="374" t="s">
        <v>693</v>
      </c>
      <c r="C47" s="419">
        <v>1</v>
      </c>
      <c r="D47" s="369" t="s">
        <v>10</v>
      </c>
      <c r="E47" s="505"/>
      <c r="F47" s="431">
        <f t="shared" ref="F47:F56" si="0">C47*E47</f>
        <v>0</v>
      </c>
      <c r="G47" s="371"/>
      <c r="H47" s="372"/>
      <c r="I47" s="373"/>
      <c r="J47" s="12"/>
    </row>
    <row r="48" spans="1:10">
      <c r="A48" s="240" t="s">
        <v>11</v>
      </c>
      <c r="B48" s="374" t="s">
        <v>694</v>
      </c>
      <c r="C48" s="419">
        <v>2</v>
      </c>
      <c r="D48" s="369" t="s">
        <v>10</v>
      </c>
      <c r="E48" s="505"/>
      <c r="F48" s="431">
        <f t="shared" si="0"/>
        <v>0</v>
      </c>
      <c r="G48" s="371"/>
      <c r="H48" s="372"/>
      <c r="I48" s="373"/>
      <c r="J48" s="12"/>
    </row>
    <row r="49" spans="1:10" ht="25.75">
      <c r="A49" s="240" t="s">
        <v>11</v>
      </c>
      <c r="B49" s="374" t="s">
        <v>695</v>
      </c>
      <c r="C49" s="419">
        <v>2</v>
      </c>
      <c r="D49" s="369" t="s">
        <v>10</v>
      </c>
      <c r="E49" s="505"/>
      <c r="F49" s="431">
        <f t="shared" si="0"/>
        <v>0</v>
      </c>
    </row>
    <row r="50" spans="1:10" ht="25.75">
      <c r="A50" s="240" t="s">
        <v>11</v>
      </c>
      <c r="B50" s="374" t="s">
        <v>696</v>
      </c>
      <c r="C50" s="419">
        <v>2</v>
      </c>
      <c r="D50" s="369" t="s">
        <v>10</v>
      </c>
      <c r="E50" s="505"/>
      <c r="F50" s="431">
        <f>C50*E50</f>
        <v>0</v>
      </c>
    </row>
    <row r="51" spans="1:10">
      <c r="A51" s="240" t="s">
        <v>11</v>
      </c>
      <c r="B51" s="57" t="s">
        <v>697</v>
      </c>
      <c r="C51" s="421">
        <v>2</v>
      </c>
      <c r="D51" s="304" t="s">
        <v>10</v>
      </c>
      <c r="E51" s="505"/>
      <c r="F51" s="431">
        <f>C51*E51</f>
        <v>0</v>
      </c>
      <c r="H51" s="304"/>
      <c r="I51" s="393"/>
    </row>
    <row r="52" spans="1:10">
      <c r="A52" s="240" t="s">
        <v>11</v>
      </c>
      <c r="B52" s="394" t="s">
        <v>698</v>
      </c>
      <c r="C52" s="421">
        <v>16</v>
      </c>
      <c r="D52" s="395" t="s">
        <v>33</v>
      </c>
      <c r="E52" s="505"/>
      <c r="F52" s="431">
        <f>C52*E52</f>
        <v>0</v>
      </c>
      <c r="H52" s="395"/>
      <c r="I52" s="396"/>
    </row>
    <row r="53" spans="1:10">
      <c r="A53" s="240" t="s">
        <v>11</v>
      </c>
      <c r="B53" s="374" t="s">
        <v>699</v>
      </c>
      <c r="C53" s="419">
        <v>2</v>
      </c>
      <c r="D53" s="369" t="s">
        <v>10</v>
      </c>
      <c r="E53" s="505"/>
      <c r="F53" s="431">
        <f t="shared" si="0"/>
        <v>0</v>
      </c>
    </row>
    <row r="54" spans="1:10">
      <c r="A54" s="240" t="s">
        <v>11</v>
      </c>
      <c r="B54" s="374" t="s">
        <v>700</v>
      </c>
      <c r="C54" s="419">
        <v>80</v>
      </c>
      <c r="D54" s="369" t="s">
        <v>12</v>
      </c>
      <c r="E54" s="505"/>
      <c r="F54" s="431">
        <f t="shared" si="0"/>
        <v>0</v>
      </c>
    </row>
    <row r="55" spans="1:10">
      <c r="A55" s="240" t="s">
        <v>11</v>
      </c>
      <c r="B55" s="274" t="s">
        <v>701</v>
      </c>
      <c r="C55" s="419">
        <v>1</v>
      </c>
      <c r="D55" s="369" t="s">
        <v>10</v>
      </c>
      <c r="E55" s="505"/>
      <c r="F55" s="431">
        <f t="shared" si="0"/>
        <v>0</v>
      </c>
    </row>
    <row r="56" spans="1:10" ht="19.5" customHeight="1">
      <c r="A56" s="240" t="s">
        <v>11</v>
      </c>
      <c r="B56" s="374" t="s">
        <v>702</v>
      </c>
      <c r="C56" s="419">
        <v>1</v>
      </c>
      <c r="D56" s="369" t="s">
        <v>10</v>
      </c>
      <c r="E56" s="505"/>
      <c r="F56" s="431">
        <f t="shared" si="0"/>
        <v>0</v>
      </c>
      <c r="G56" s="371"/>
      <c r="H56" s="372"/>
      <c r="I56" s="373"/>
      <c r="J56" s="12"/>
    </row>
    <row r="57" spans="1:10" ht="9" customHeight="1">
      <c r="A57" s="277"/>
      <c r="B57" s="277"/>
      <c r="C57" s="420"/>
      <c r="D57" s="383"/>
      <c r="E57" s="384"/>
      <c r="F57" s="432"/>
    </row>
    <row r="58" spans="1:10">
      <c r="A58" s="274"/>
      <c r="B58" s="274" t="s">
        <v>703</v>
      </c>
      <c r="C58" s="419">
        <v>1</v>
      </c>
      <c r="D58" s="369" t="s">
        <v>10</v>
      </c>
      <c r="E58" s="505"/>
      <c r="F58" s="431">
        <f>C58*E58</f>
        <v>0</v>
      </c>
    </row>
    <row r="59" spans="1:10">
      <c r="A59" s="67"/>
      <c r="B59" s="374"/>
      <c r="C59" s="418"/>
      <c r="D59" s="363"/>
    </row>
    <row r="60" spans="1:10">
      <c r="A60" s="67"/>
      <c r="B60" s="374"/>
      <c r="C60" s="418"/>
      <c r="D60" s="363"/>
    </row>
    <row r="61" spans="1:10">
      <c r="A61" s="186">
        <f>+$A$3+COUNT(A$4:A40)*0.01+0.01</f>
        <v>1.04</v>
      </c>
      <c r="B61" s="274" t="s">
        <v>704</v>
      </c>
      <c r="C61" s="418"/>
      <c r="D61" s="363"/>
    </row>
    <row r="62" spans="1:10">
      <c r="A62" s="67"/>
      <c r="B62" s="374" t="s">
        <v>13</v>
      </c>
      <c r="C62" s="418"/>
      <c r="D62" s="363"/>
    </row>
    <row r="63" spans="1:10">
      <c r="A63" s="274"/>
      <c r="B63" s="274"/>
      <c r="C63" s="418"/>
      <c r="D63" s="363"/>
    </row>
    <row r="64" spans="1:10" ht="82.3">
      <c r="A64" s="274"/>
      <c r="B64" s="369" t="s">
        <v>858</v>
      </c>
      <c r="C64" s="419">
        <v>2</v>
      </c>
      <c r="D64" s="369" t="s">
        <v>10</v>
      </c>
      <c r="F64" s="431"/>
      <c r="G64" s="391"/>
    </row>
    <row r="65" spans="1:255" ht="38.6">
      <c r="A65" s="274"/>
      <c r="B65" s="369" t="s">
        <v>705</v>
      </c>
      <c r="C65" s="419"/>
      <c r="D65" s="369"/>
      <c r="F65" s="431"/>
      <c r="G65" s="391"/>
    </row>
    <row r="66" spans="1:255">
      <c r="A66" s="274"/>
      <c r="B66" s="369" t="s">
        <v>706</v>
      </c>
      <c r="C66" s="419"/>
      <c r="D66" s="369"/>
      <c r="F66" s="431"/>
      <c r="G66" s="391"/>
    </row>
    <row r="67" spans="1:255" ht="25.75">
      <c r="A67" s="240" t="s">
        <v>11</v>
      </c>
      <c r="B67" s="68" t="s">
        <v>707</v>
      </c>
      <c r="C67" s="370">
        <v>1</v>
      </c>
      <c r="D67" s="171" t="s">
        <v>10</v>
      </c>
      <c r="F67" s="431"/>
    </row>
    <row r="68" spans="1:255" ht="25.75">
      <c r="A68" s="240"/>
      <c r="B68" s="68" t="s">
        <v>708</v>
      </c>
      <c r="C68" s="370"/>
      <c r="D68" s="171"/>
      <c r="F68" s="431"/>
    </row>
    <row r="69" spans="1:255" s="70" customFormat="1">
      <c r="A69" s="240" t="s">
        <v>11</v>
      </c>
      <c r="B69" s="392" t="s">
        <v>709</v>
      </c>
      <c r="C69" s="418">
        <v>2</v>
      </c>
      <c r="D69" s="363" t="s">
        <v>10</v>
      </c>
      <c r="E69" s="364"/>
      <c r="F69" s="418"/>
      <c r="G69" s="397"/>
      <c r="IT69" s="37"/>
      <c r="IU69" s="37"/>
    </row>
    <row r="70" spans="1:255" s="70" customFormat="1" ht="38.6">
      <c r="A70" s="240" t="s">
        <v>11</v>
      </c>
      <c r="B70" s="392" t="s">
        <v>710</v>
      </c>
      <c r="C70" s="418"/>
      <c r="D70" s="363"/>
      <c r="E70" s="364"/>
      <c r="F70" s="418"/>
      <c r="G70" s="397"/>
      <c r="IT70" s="37"/>
      <c r="IU70" s="37"/>
    </row>
    <row r="71" spans="1:255" ht="90">
      <c r="A71" s="240" t="s">
        <v>11</v>
      </c>
      <c r="B71" s="392" t="s">
        <v>711</v>
      </c>
      <c r="C71" s="370">
        <v>2</v>
      </c>
      <c r="D71" s="171" t="s">
        <v>10</v>
      </c>
      <c r="F71" s="431"/>
    </row>
    <row r="72" spans="1:255" ht="38.6">
      <c r="A72" s="240" t="s">
        <v>11</v>
      </c>
      <c r="B72" s="392" t="s">
        <v>712</v>
      </c>
      <c r="C72" s="370">
        <v>5</v>
      </c>
      <c r="D72" s="171" t="s">
        <v>33</v>
      </c>
      <c r="F72" s="431"/>
    </row>
    <row r="73" spans="1:255" s="70" customFormat="1">
      <c r="A73" s="240" t="s">
        <v>11</v>
      </c>
      <c r="B73" s="68" t="s">
        <v>713</v>
      </c>
      <c r="C73" s="367">
        <v>1</v>
      </c>
      <c r="D73" s="118" t="s">
        <v>33</v>
      </c>
      <c r="E73" s="367"/>
      <c r="F73" s="119"/>
      <c r="G73" s="397"/>
      <c r="I73" s="398"/>
      <c r="IT73" s="37"/>
      <c r="IU73" s="37"/>
    </row>
    <row r="74" spans="1:255" s="70" customFormat="1">
      <c r="A74" s="240" t="s">
        <v>11</v>
      </c>
      <c r="B74" s="68" t="s">
        <v>714</v>
      </c>
      <c r="C74" s="367">
        <v>1</v>
      </c>
      <c r="D74" s="118" t="s">
        <v>33</v>
      </c>
      <c r="E74" s="367"/>
      <c r="F74" s="119"/>
      <c r="G74" s="397"/>
      <c r="I74" s="398"/>
      <c r="IT74" s="37"/>
      <c r="IU74" s="37"/>
    </row>
    <row r="75" spans="1:255" s="70" customFormat="1" ht="30" customHeight="1">
      <c r="A75" s="240" t="s">
        <v>11</v>
      </c>
      <c r="B75" s="68" t="s">
        <v>715</v>
      </c>
      <c r="C75" s="422">
        <v>1</v>
      </c>
      <c r="D75" s="16" t="s">
        <v>10</v>
      </c>
      <c r="E75" s="399"/>
      <c r="F75" s="431"/>
      <c r="G75" s="69"/>
      <c r="I75" s="398"/>
      <c r="IS75" s="71"/>
      <c r="IT75" s="28"/>
      <c r="IU75" s="28"/>
    </row>
    <row r="76" spans="1:255" s="70" customFormat="1" ht="25.75">
      <c r="A76" s="240" t="s">
        <v>11</v>
      </c>
      <c r="B76" s="68" t="s">
        <v>716</v>
      </c>
      <c r="C76" s="422">
        <v>1</v>
      </c>
      <c r="D76" s="16" t="s">
        <v>10</v>
      </c>
      <c r="E76" s="399"/>
      <c r="F76" s="431"/>
      <c r="G76" s="69"/>
      <c r="I76" s="398"/>
      <c r="IS76" s="71"/>
      <c r="IT76" s="28"/>
      <c r="IU76" s="28"/>
    </row>
    <row r="77" spans="1:255" ht="12" customHeight="1">
      <c r="A77" s="382" t="s">
        <v>11</v>
      </c>
      <c r="B77" s="400" t="s">
        <v>717</v>
      </c>
      <c r="C77" s="423">
        <v>1</v>
      </c>
      <c r="D77" s="401" t="s">
        <v>10</v>
      </c>
      <c r="E77" s="384"/>
      <c r="F77" s="433"/>
    </row>
    <row r="78" spans="1:255">
      <c r="A78" s="366"/>
      <c r="B78" s="402" t="s">
        <v>718</v>
      </c>
      <c r="C78" s="424" t="s">
        <v>427</v>
      </c>
      <c r="D78" s="403" t="s">
        <v>10</v>
      </c>
      <c r="E78" s="505"/>
      <c r="F78" s="431">
        <f>C78*E78</f>
        <v>0</v>
      </c>
      <c r="G78" s="404"/>
    </row>
    <row r="79" spans="1:255">
      <c r="A79" s="366"/>
      <c r="B79" s="402"/>
      <c r="C79" s="424"/>
      <c r="D79" s="403"/>
      <c r="F79" s="431"/>
      <c r="G79" s="404"/>
    </row>
    <row r="80" spans="1:255">
      <c r="A80" s="186">
        <f>+$A$3+COUNT(A$4:A79)*0.01+0.01</f>
        <v>1.06</v>
      </c>
      <c r="B80" s="274" t="s">
        <v>719</v>
      </c>
      <c r="C80" s="418"/>
      <c r="D80" s="363"/>
    </row>
    <row r="81" spans="1:256">
      <c r="A81" s="67"/>
      <c r="B81" s="374" t="s">
        <v>13</v>
      </c>
      <c r="C81" s="418"/>
      <c r="D81" s="363"/>
    </row>
    <row r="82" spans="1:256">
      <c r="A82" s="274"/>
      <c r="B82" s="274"/>
      <c r="C82" s="418"/>
      <c r="D82" s="363"/>
    </row>
    <row r="83" spans="1:256">
      <c r="A83" s="274"/>
      <c r="B83" s="369" t="s">
        <v>720</v>
      </c>
      <c r="C83" s="419">
        <v>1</v>
      </c>
      <c r="D83" s="369" t="s">
        <v>10</v>
      </c>
      <c r="F83" s="431"/>
      <c r="G83" s="391"/>
    </row>
    <row r="84" spans="1:256" ht="25.75">
      <c r="A84" s="240" t="s">
        <v>11</v>
      </c>
      <c r="B84" s="68" t="s">
        <v>721</v>
      </c>
      <c r="C84" s="370">
        <v>1</v>
      </c>
      <c r="D84" s="171" t="s">
        <v>10</v>
      </c>
      <c r="F84" s="431"/>
    </row>
    <row r="85" spans="1:256" ht="25.75">
      <c r="A85" s="240" t="s">
        <v>11</v>
      </c>
      <c r="B85" s="68" t="s">
        <v>722</v>
      </c>
      <c r="C85" s="370">
        <v>1</v>
      </c>
      <c r="D85" s="171" t="s">
        <v>10</v>
      </c>
      <c r="F85" s="431"/>
    </row>
    <row r="86" spans="1:256" ht="25.75">
      <c r="A86" s="240" t="s">
        <v>11</v>
      </c>
      <c r="B86" s="369" t="s">
        <v>723</v>
      </c>
      <c r="C86" s="370">
        <v>3</v>
      </c>
      <c r="D86" s="171" t="s">
        <v>10</v>
      </c>
      <c r="F86" s="431"/>
      <c r="G86" s="391"/>
    </row>
    <row r="87" spans="1:256" ht="38.6">
      <c r="A87" s="240" t="s">
        <v>11</v>
      </c>
      <c r="B87" s="392" t="s">
        <v>724</v>
      </c>
      <c r="C87" s="370">
        <v>1</v>
      </c>
      <c r="D87" s="171" t="s">
        <v>33</v>
      </c>
      <c r="F87" s="431"/>
    </row>
    <row r="88" spans="1:256" s="70" customFormat="1" ht="25.75">
      <c r="A88" s="375" t="s">
        <v>11</v>
      </c>
      <c r="B88" s="228" t="s">
        <v>859</v>
      </c>
      <c r="C88" s="370">
        <v>3</v>
      </c>
      <c r="D88" s="207" t="s">
        <v>10</v>
      </c>
      <c r="E88" s="370"/>
      <c r="F88" s="431"/>
      <c r="G88" s="188"/>
      <c r="IT88" s="71"/>
      <c r="IU88" s="28"/>
      <c r="IV88" s="28"/>
    </row>
    <row r="89" spans="1:256" s="70" customFormat="1">
      <c r="A89" s="375" t="s">
        <v>11</v>
      </c>
      <c r="B89" s="228" t="s">
        <v>675</v>
      </c>
      <c r="C89" s="370">
        <v>1</v>
      </c>
      <c r="D89" s="207" t="s">
        <v>10</v>
      </c>
      <c r="E89" s="370"/>
      <c r="F89" s="431"/>
      <c r="G89" s="188"/>
      <c r="IT89" s="71"/>
      <c r="IU89" s="28"/>
      <c r="IV89" s="28"/>
    </row>
    <row r="90" spans="1:256" s="70" customFormat="1" ht="33.75" customHeight="1">
      <c r="A90" s="240" t="s">
        <v>11</v>
      </c>
      <c r="B90" s="68" t="s">
        <v>715</v>
      </c>
      <c r="C90" s="422">
        <v>1</v>
      </c>
      <c r="D90" s="16" t="s">
        <v>10</v>
      </c>
      <c r="E90" s="399"/>
      <c r="F90" s="431"/>
      <c r="G90" s="69"/>
      <c r="I90" s="398"/>
      <c r="IS90" s="71"/>
      <c r="IT90" s="28"/>
      <c r="IU90" s="28"/>
    </row>
    <row r="91" spans="1:256" s="70" customFormat="1" ht="25.75">
      <c r="A91" s="240" t="s">
        <v>11</v>
      </c>
      <c r="B91" s="68" t="s">
        <v>716</v>
      </c>
      <c r="C91" s="422">
        <v>1</v>
      </c>
      <c r="D91" s="16" t="s">
        <v>10</v>
      </c>
      <c r="E91" s="399"/>
      <c r="F91" s="431"/>
      <c r="G91" s="69"/>
      <c r="I91" s="398"/>
      <c r="IS91" s="71"/>
      <c r="IT91" s="28"/>
      <c r="IU91" s="28"/>
    </row>
    <row r="92" spans="1:256" ht="12" customHeight="1">
      <c r="A92" s="382" t="s">
        <v>11</v>
      </c>
      <c r="B92" s="400" t="s">
        <v>717</v>
      </c>
      <c r="C92" s="423">
        <v>1</v>
      </c>
      <c r="D92" s="401" t="s">
        <v>10</v>
      </c>
      <c r="E92" s="384"/>
      <c r="F92" s="433"/>
    </row>
    <row r="93" spans="1:256">
      <c r="A93" s="366"/>
      <c r="B93" s="402" t="s">
        <v>725</v>
      </c>
      <c r="C93" s="424" t="s">
        <v>427</v>
      </c>
      <c r="D93" s="403" t="s">
        <v>10</v>
      </c>
      <c r="E93" s="505"/>
      <c r="F93" s="431">
        <f>C93*E93</f>
        <v>0</v>
      </c>
      <c r="G93" s="404"/>
    </row>
    <row r="94" spans="1:256">
      <c r="A94" s="366"/>
      <c r="B94" s="402"/>
      <c r="C94" s="424"/>
      <c r="D94" s="403"/>
      <c r="F94" s="431"/>
      <c r="G94" s="404"/>
    </row>
    <row r="95" spans="1:256">
      <c r="A95" s="274"/>
      <c r="B95" s="274"/>
      <c r="C95" s="418"/>
      <c r="D95" s="363"/>
    </row>
    <row r="96" spans="1:256" s="37" customFormat="1">
      <c r="A96" s="186">
        <f>+$A$3+COUNT(A$4:A95)*0.01+0.01</f>
        <v>1.07</v>
      </c>
      <c r="B96" s="405" t="s">
        <v>726</v>
      </c>
      <c r="C96" s="419"/>
      <c r="D96" s="369"/>
      <c r="E96" s="370"/>
      <c r="F96" s="430"/>
    </row>
    <row r="97" spans="1:9">
      <c r="A97" s="240" t="s">
        <v>11</v>
      </c>
      <c r="B97" s="57" t="s">
        <v>727</v>
      </c>
      <c r="C97" s="421">
        <v>225</v>
      </c>
      <c r="D97" s="304" t="s">
        <v>12</v>
      </c>
      <c r="E97" s="505"/>
      <c r="F97" s="431">
        <f t="shared" ref="F97:F102" si="1">C97*E97</f>
        <v>0</v>
      </c>
      <c r="H97" s="329"/>
      <c r="I97" s="393"/>
    </row>
    <row r="98" spans="1:9">
      <c r="A98" s="240" t="s">
        <v>11</v>
      </c>
      <c r="B98" s="57" t="s">
        <v>728</v>
      </c>
      <c r="C98" s="421">
        <v>225</v>
      </c>
      <c r="D98" s="304" t="s">
        <v>12</v>
      </c>
      <c r="E98" s="505"/>
      <c r="F98" s="431">
        <f t="shared" si="1"/>
        <v>0</v>
      </c>
      <c r="H98" s="329"/>
      <c r="I98" s="393"/>
    </row>
    <row r="99" spans="1:9">
      <c r="A99" s="240" t="s">
        <v>11</v>
      </c>
      <c r="B99" s="57" t="s">
        <v>729</v>
      </c>
      <c r="C99" s="421">
        <v>2</v>
      </c>
      <c r="D99" s="304" t="s">
        <v>10</v>
      </c>
      <c r="E99" s="505"/>
      <c r="F99" s="431">
        <f t="shared" si="1"/>
        <v>0</v>
      </c>
      <c r="H99" s="329"/>
      <c r="I99" s="393"/>
    </row>
    <row r="100" spans="1:9">
      <c r="A100" s="240" t="s">
        <v>11</v>
      </c>
      <c r="B100" s="57" t="s">
        <v>730</v>
      </c>
      <c r="C100" s="421">
        <v>2</v>
      </c>
      <c r="D100" s="304" t="s">
        <v>10</v>
      </c>
      <c r="E100" s="505"/>
      <c r="F100" s="431">
        <f>C100*E100</f>
        <v>0</v>
      </c>
      <c r="H100" s="329"/>
      <c r="I100" s="393"/>
    </row>
    <row r="101" spans="1:9">
      <c r="A101" s="240" t="s">
        <v>11</v>
      </c>
      <c r="B101" s="57" t="s">
        <v>697</v>
      </c>
      <c r="C101" s="421">
        <v>4</v>
      </c>
      <c r="D101" s="304" t="s">
        <v>10</v>
      </c>
      <c r="E101" s="505"/>
      <c r="F101" s="431">
        <f t="shared" si="1"/>
        <v>0</v>
      </c>
      <c r="H101" s="329"/>
      <c r="I101" s="393"/>
    </row>
    <row r="102" spans="1:9">
      <c r="A102" s="240" t="s">
        <v>11</v>
      </c>
      <c r="B102" s="394" t="s">
        <v>731</v>
      </c>
      <c r="C102" s="421">
        <v>16</v>
      </c>
      <c r="D102" s="395" t="s">
        <v>33</v>
      </c>
      <c r="E102" s="505"/>
      <c r="F102" s="431">
        <f t="shared" si="1"/>
        <v>0</v>
      </c>
      <c r="H102" s="329"/>
      <c r="I102" s="393"/>
    </row>
    <row r="103" spans="1:9" ht="9" customHeight="1">
      <c r="A103" s="277"/>
      <c r="B103" s="277"/>
      <c r="C103" s="420"/>
      <c r="D103" s="383"/>
      <c r="E103" s="384"/>
      <c r="F103" s="432"/>
    </row>
    <row r="104" spans="1:9">
      <c r="A104" s="274"/>
      <c r="B104" s="274" t="s">
        <v>732</v>
      </c>
      <c r="C104" s="419">
        <v>1</v>
      </c>
      <c r="D104" s="369" t="s">
        <v>10</v>
      </c>
      <c r="E104" s="119">
        <f>SUM(F97:F102)</f>
        <v>0</v>
      </c>
      <c r="F104" s="431">
        <f>C104*E104</f>
        <v>0</v>
      </c>
    </row>
    <row r="105" spans="1:9">
      <c r="A105" s="274"/>
      <c r="B105" s="274"/>
      <c r="C105" s="418"/>
      <c r="D105" s="363"/>
    </row>
    <row r="106" spans="1:9">
      <c r="A106" s="274"/>
      <c r="B106" s="274"/>
      <c r="C106" s="418"/>
      <c r="D106" s="363"/>
    </row>
    <row r="107" spans="1:9" s="37" customFormat="1" ht="25.75">
      <c r="A107" s="186">
        <f>+$A$3+COUNT(A$4:A106)*0.01+0.01</f>
        <v>1.08</v>
      </c>
      <c r="B107" s="328" t="s">
        <v>733</v>
      </c>
      <c r="C107" s="421">
        <v>1</v>
      </c>
      <c r="D107" s="395" t="s">
        <v>10</v>
      </c>
      <c r="E107" s="505"/>
      <c r="F107" s="430">
        <f>C107*E107</f>
        <v>0</v>
      </c>
    </row>
    <row r="108" spans="1:9" s="37" customFormat="1">
      <c r="A108" s="186"/>
      <c r="B108" s="328"/>
      <c r="C108" s="421"/>
      <c r="D108" s="395"/>
      <c r="E108" s="367"/>
      <c r="F108" s="430"/>
    </row>
    <row r="109" spans="1:9" ht="115.75">
      <c r="A109" s="186">
        <f>+$A$3+COUNT(A$4:A107)*0.01+0.01</f>
        <v>1.0900000000000001</v>
      </c>
      <c r="B109" s="309" t="s">
        <v>619</v>
      </c>
      <c r="C109" s="425">
        <v>1</v>
      </c>
      <c r="D109" s="327" t="s">
        <v>10</v>
      </c>
      <c r="E109" s="506"/>
      <c r="F109" s="431">
        <f>C109*E109</f>
        <v>0</v>
      </c>
    </row>
    <row r="110" spans="1:9">
      <c r="A110" s="186"/>
      <c r="B110" s="309"/>
      <c r="C110" s="425"/>
      <c r="D110" s="327"/>
      <c r="E110" s="406"/>
      <c r="F110" s="431"/>
    </row>
    <row r="111" spans="1:9">
      <c r="A111" s="186">
        <f>+$A$3+COUNT(A$4:A109)*0.01+0.01</f>
        <v>1.1000000000000001</v>
      </c>
      <c r="B111" s="57" t="s">
        <v>734</v>
      </c>
      <c r="C111" s="421">
        <v>112</v>
      </c>
      <c r="D111" s="330" t="s">
        <v>12</v>
      </c>
      <c r="E111" s="505"/>
      <c r="F111" s="431">
        <f>C111*E111</f>
        <v>0</v>
      </c>
      <c r="H111" s="407"/>
      <c r="I111" s="396"/>
    </row>
    <row r="112" spans="1:9" s="37" customFormat="1">
      <c r="A112" s="67"/>
      <c r="B112" s="328"/>
      <c r="C112" s="421"/>
      <c r="D112" s="330"/>
      <c r="E112" s="367"/>
      <c r="F112" s="431"/>
    </row>
    <row r="113" spans="1:10" s="37" customFormat="1" ht="25.75">
      <c r="A113" s="186">
        <f>+$A$3+COUNT(A$4:A112)*0.01+0.01</f>
        <v>1.1100000000000001</v>
      </c>
      <c r="B113" s="328" t="s">
        <v>620</v>
      </c>
      <c r="C113" s="421">
        <v>220</v>
      </c>
      <c r="D113" s="330" t="s">
        <v>12</v>
      </c>
      <c r="E113" s="505"/>
      <c r="F113" s="431">
        <f>C113*E113</f>
        <v>0</v>
      </c>
    </row>
    <row r="114" spans="1:10" s="37" customFormat="1">
      <c r="A114" s="186"/>
      <c r="B114" s="328"/>
      <c r="C114" s="421"/>
      <c r="D114" s="330"/>
      <c r="E114" s="367"/>
      <c r="F114" s="431"/>
    </row>
    <row r="115" spans="1:10" s="37" customFormat="1">
      <c r="A115" s="186">
        <f>+$A$3+COUNT(A$4:A114)*0.01+0.01</f>
        <v>1.1200000000000001</v>
      </c>
      <c r="B115" s="328" t="s">
        <v>621</v>
      </c>
      <c r="C115" s="421">
        <v>45</v>
      </c>
      <c r="D115" s="330" t="s">
        <v>33</v>
      </c>
      <c r="E115" s="505"/>
      <c r="F115" s="431">
        <f>C115*E115</f>
        <v>0</v>
      </c>
    </row>
    <row r="116" spans="1:10" s="37" customFormat="1">
      <c r="A116" s="186"/>
      <c r="B116" s="328"/>
      <c r="C116" s="426"/>
      <c r="D116" s="330"/>
      <c r="E116" s="367"/>
      <c r="F116" s="431"/>
      <c r="H116" s="329"/>
    </row>
    <row r="117" spans="1:10" s="37" customFormat="1">
      <c r="A117" s="186">
        <f>+$A$3+COUNT(A$4:A116)*0.01+0.01</f>
        <v>1.1300000000000001</v>
      </c>
      <c r="B117" s="328" t="s">
        <v>622</v>
      </c>
      <c r="C117" s="426">
        <v>220</v>
      </c>
      <c r="D117" s="330" t="s">
        <v>12</v>
      </c>
      <c r="E117" s="505"/>
      <c r="F117" s="431">
        <f>C117*E117</f>
        <v>0</v>
      </c>
      <c r="H117" s="329"/>
    </row>
    <row r="118" spans="1:10" s="37" customFormat="1">
      <c r="A118" s="186"/>
      <c r="B118" s="328"/>
      <c r="C118" s="426"/>
      <c r="D118" s="330"/>
      <c r="E118" s="367"/>
      <c r="F118" s="431"/>
      <c r="H118" s="329"/>
    </row>
    <row r="119" spans="1:10">
      <c r="A119" s="186">
        <f>+$A$3+COUNT(A$4:A117)*0.01+0.01</f>
        <v>1.1399999999999999</v>
      </c>
      <c r="B119" s="68" t="s">
        <v>683</v>
      </c>
      <c r="C119" s="370">
        <v>1</v>
      </c>
      <c r="D119" s="171" t="s">
        <v>10</v>
      </c>
      <c r="E119" s="507"/>
      <c r="F119" s="431">
        <f>C119*E119</f>
        <v>0</v>
      </c>
      <c r="G119" s="378"/>
      <c r="H119" s="12"/>
      <c r="I119" s="409"/>
      <c r="J119" s="12"/>
    </row>
    <row r="120" spans="1:10">
      <c r="A120" s="410"/>
      <c r="B120" s="411"/>
      <c r="C120" s="421"/>
      <c r="D120" s="330"/>
      <c r="F120" s="431">
        <f>C120*E120</f>
        <v>0</v>
      </c>
      <c r="H120" s="407"/>
      <c r="I120" s="396"/>
    </row>
    <row r="121" spans="1:10" ht="25.75">
      <c r="A121" s="186">
        <f>+$A$3+COUNT(A$4:A120)*0.01+0.01</f>
        <v>1.1500000000000001</v>
      </c>
      <c r="B121" s="328" t="s">
        <v>735</v>
      </c>
      <c r="C121" s="421">
        <v>1</v>
      </c>
      <c r="D121" s="395" t="s">
        <v>10</v>
      </c>
      <c r="E121" s="505"/>
      <c r="F121" s="431">
        <f>C121*E121</f>
        <v>0</v>
      </c>
      <c r="H121" s="407"/>
      <c r="I121" s="396"/>
    </row>
    <row r="122" spans="1:10" s="37" customFormat="1">
      <c r="A122" s="67"/>
      <c r="B122" s="328"/>
      <c r="C122" s="421"/>
      <c r="D122" s="330"/>
      <c r="E122" s="367"/>
      <c r="F122" s="431"/>
    </row>
    <row r="123" spans="1:10" s="37" customFormat="1" ht="38.6">
      <c r="A123" s="186">
        <f>+$A$3+COUNT(A$4:A122)*0.01+0.01</f>
        <v>1.1599999999999999</v>
      </c>
      <c r="B123" s="328" t="s">
        <v>736</v>
      </c>
      <c r="C123" s="119">
        <v>1</v>
      </c>
      <c r="D123" s="330" t="s">
        <v>10</v>
      </c>
      <c r="E123" s="505"/>
      <c r="F123" s="431">
        <f>C123*E123</f>
        <v>0</v>
      </c>
    </row>
    <row r="124" spans="1:10">
      <c r="A124" s="410"/>
      <c r="B124" s="328"/>
      <c r="C124" s="421"/>
      <c r="D124" s="395"/>
      <c r="F124" s="431">
        <f>C124*E124</f>
        <v>0</v>
      </c>
    </row>
    <row r="125" spans="1:10">
      <c r="A125" s="186">
        <f>+$A$3+COUNT(A$4:A124)*0.01+0.01</f>
        <v>1.17</v>
      </c>
      <c r="B125" s="328" t="s">
        <v>737</v>
      </c>
      <c r="C125" s="421">
        <v>0.05</v>
      </c>
      <c r="D125" s="330"/>
      <c r="E125" s="505"/>
      <c r="F125" s="431">
        <f>SUM(F39,F93:F124)*C125</f>
        <v>0</v>
      </c>
    </row>
    <row r="126" spans="1:10" ht="9.75" customHeight="1" thickBot="1">
      <c r="A126" s="412"/>
      <c r="B126" s="413"/>
      <c r="C126" s="427"/>
      <c r="D126" s="414"/>
      <c r="E126" s="415"/>
      <c r="F126" s="356"/>
    </row>
    <row r="127" spans="1:10" ht="13.3" thickTop="1">
      <c r="A127" s="12"/>
      <c r="B127" s="390" t="s">
        <v>738</v>
      </c>
      <c r="C127" s="422"/>
      <c r="D127" s="16"/>
      <c r="E127" s="364"/>
      <c r="F127" s="119">
        <f>SUM(F39,F58,F78,F93,F104,F107:F126)</f>
        <v>0</v>
      </c>
      <c r="G127" s="404"/>
    </row>
    <row r="128" spans="1:10" ht="9.75" customHeight="1" thickBot="1">
      <c r="A128" s="412"/>
      <c r="B128" s="413"/>
      <c r="C128" s="427"/>
      <c r="D128" s="414"/>
      <c r="E128" s="415"/>
      <c r="F128" s="356"/>
    </row>
    <row r="129" spans="1:7" ht="13.3" thickTop="1">
      <c r="A129" s="12"/>
      <c r="B129" s="390" t="s">
        <v>739</v>
      </c>
      <c r="C129" s="422"/>
      <c r="D129" s="16"/>
      <c r="E129" s="364"/>
      <c r="F129" s="119">
        <f>SUM(F32,F127)</f>
        <v>0</v>
      </c>
      <c r="G129" s="404"/>
    </row>
    <row r="132" spans="1:7">
      <c r="B132" s="57" t="s">
        <v>25</v>
      </c>
    </row>
    <row r="133" spans="1:7">
      <c r="B133" s="57" t="s">
        <v>740</v>
      </c>
    </row>
  </sheetData>
  <sheetProtection algorithmName="SHA-512" hashValue="IH7+/GOTT4Fd/zFdWP51jpDGgaTj6TywnVBO/8mnCJHF+2sfRxGhEx2v6AbBGA4HWv4ZxflZQnl5kZFbpT+nAw==" saltValue="eZQVwj2u7EM48FRCI4j0TQ==" spinCount="100000" sheet="1" scenarios="1" selectLockedCells="1"/>
  <pageMargins left="0.78740157480314965" right="0.59055118110236227" top="1.0629921259842521" bottom="0.98425196850393704" header="0.31496062992125984" footer="0.39370078740157483"/>
  <pageSetup paperSize="9" firstPageNumber="0" orientation="portrait" horizontalDpi="300" verticalDpi="300" r:id="rId1"/>
  <headerFooter alignWithMargins="0">
    <oddHeader>&amp;L&amp;G</oddHeader>
    <oddFooter>&amp;L&amp;8Dokument: &amp;F&amp;C&amp;"Calibri,Regular"&amp;9Stran: &amp;P/&amp;N</oddFooter>
  </headerFooter>
  <rowBreaks count="3" manualBreakCount="3">
    <brk id="33" max="16383" man="1"/>
    <brk id="59" max="16383" man="1"/>
    <brk id="79" max="16383"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56C9A-B80D-7D42-953C-FEFFC4B3AF3B}">
  <sheetPr codeName="List3"/>
  <dimension ref="A1:IV478"/>
  <sheetViews>
    <sheetView view="pageBreakPreview" zoomScale="139" zoomScaleNormal="120" zoomScaleSheetLayoutView="139" workbookViewId="0">
      <pane ySplit="1" topLeftCell="A454" activePane="bottomLeft" state="frozen"/>
      <selection activeCell="B40" sqref="B40"/>
      <selection pane="bottomLeft" activeCell="G478" sqref="G478"/>
    </sheetView>
  </sheetViews>
  <sheetFormatPr defaultColWidth="45.640625" defaultRowHeight="12.9"/>
  <cols>
    <col min="1" max="1" width="4.640625" style="260" customWidth="1"/>
    <col min="2" max="2" width="45.640625" style="261" customWidth="1"/>
    <col min="3" max="3" width="6.640625" style="435" customWidth="1"/>
    <col min="4" max="4" width="5.5" style="263" customWidth="1"/>
    <col min="5" max="5" width="9.140625" style="435" customWidth="1"/>
    <col min="6" max="6" width="10.640625" style="452" customWidth="1"/>
    <col min="7" max="7" width="15.640625" style="264" customWidth="1"/>
    <col min="8" max="254" width="9" style="172" customWidth="1"/>
    <col min="255" max="255" width="4.640625" style="172" customWidth="1"/>
    <col min="256" max="16384" width="45.640625" style="172"/>
  </cols>
  <sheetData>
    <row r="1" spans="1:254" s="168" customFormat="1">
      <c r="A1" s="168" t="s">
        <v>4</v>
      </c>
      <c r="B1" s="169" t="s">
        <v>5</v>
      </c>
      <c r="C1" s="434" t="s">
        <v>6</v>
      </c>
      <c r="D1" s="170" t="s">
        <v>7</v>
      </c>
      <c r="E1" s="508" t="s">
        <v>8</v>
      </c>
      <c r="F1" s="434" t="s">
        <v>9</v>
      </c>
    </row>
    <row r="3" spans="1:254">
      <c r="A3" s="140">
        <v>2</v>
      </c>
      <c r="B3" s="65" t="s">
        <v>787</v>
      </c>
      <c r="C3" s="370"/>
      <c r="D3" s="171"/>
      <c r="E3" s="370"/>
      <c r="F3" s="208"/>
      <c r="G3" s="63"/>
    </row>
    <row r="4" spans="1:254">
      <c r="A4" s="173"/>
      <c r="B4" s="65" t="s">
        <v>13</v>
      </c>
      <c r="C4" s="370"/>
      <c r="D4" s="171"/>
      <c r="E4" s="370"/>
      <c r="F4" s="208"/>
      <c r="G4" s="63"/>
    </row>
    <row r="5" spans="1:254" s="176" customFormat="1">
      <c r="A5" s="174"/>
      <c r="B5" s="68"/>
      <c r="C5" s="370"/>
      <c r="D5" s="171"/>
      <c r="E5" s="435"/>
      <c r="F5" s="452"/>
      <c r="G5" s="175"/>
      <c r="IR5" s="177"/>
      <c r="IS5" s="178"/>
      <c r="IT5" s="178"/>
    </row>
    <row r="6" spans="1:254" s="70" customFormat="1">
      <c r="A6" s="174">
        <f>+$A$3+COUNT(A$5:A5)*0.01+0.01</f>
        <v>2.0099999999999998</v>
      </c>
      <c r="B6" s="68" t="s">
        <v>135</v>
      </c>
      <c r="C6" s="370"/>
      <c r="D6" s="171"/>
      <c r="E6" s="435"/>
      <c r="F6" s="452"/>
      <c r="G6" s="179"/>
      <c r="IS6" s="180"/>
      <c r="IT6" s="180"/>
    </row>
    <row r="7" spans="1:254" s="70" customFormat="1">
      <c r="A7" s="174"/>
      <c r="B7" s="68" t="s">
        <v>13</v>
      </c>
      <c r="C7" s="370"/>
      <c r="D7" s="171"/>
      <c r="E7" s="435"/>
      <c r="F7" s="452"/>
      <c r="G7" s="179"/>
      <c r="IS7" s="180"/>
      <c r="IT7" s="180"/>
    </row>
    <row r="8" spans="1:254" s="70" customFormat="1">
      <c r="A8" s="174"/>
      <c r="B8" s="68"/>
      <c r="C8" s="370"/>
      <c r="D8" s="171"/>
      <c r="E8" s="435"/>
      <c r="F8" s="452"/>
      <c r="G8" s="179"/>
      <c r="IS8" s="180"/>
      <c r="IT8" s="180"/>
    </row>
    <row r="9" spans="1:254" s="180" customFormat="1">
      <c r="A9" s="179"/>
      <c r="B9" s="325" t="s">
        <v>513</v>
      </c>
      <c r="C9" s="435"/>
      <c r="D9" s="263"/>
      <c r="E9" s="435"/>
      <c r="F9" s="452"/>
      <c r="G9" s="179"/>
    </row>
    <row r="10" spans="1:254" s="180" customFormat="1">
      <c r="A10" s="262" t="s">
        <v>11</v>
      </c>
      <c r="B10" s="325" t="s">
        <v>502</v>
      </c>
      <c r="C10" s="435">
        <v>1</v>
      </c>
      <c r="D10" s="263" t="s">
        <v>33</v>
      </c>
      <c r="E10" s="435"/>
      <c r="F10" s="452"/>
      <c r="G10" s="179"/>
    </row>
    <row r="11" spans="1:254" s="180" customFormat="1">
      <c r="A11" s="262" t="s">
        <v>11</v>
      </c>
      <c r="B11" s="325" t="s">
        <v>503</v>
      </c>
      <c r="C11" s="435">
        <v>1</v>
      </c>
      <c r="D11" s="263" t="s">
        <v>33</v>
      </c>
      <c r="E11" s="435"/>
      <c r="F11" s="452"/>
      <c r="G11" s="179"/>
    </row>
    <row r="12" spans="1:254" s="180" customFormat="1">
      <c r="A12" s="262" t="s">
        <v>11</v>
      </c>
      <c r="B12" s="325" t="s">
        <v>511</v>
      </c>
      <c r="C12" s="435">
        <v>1</v>
      </c>
      <c r="D12" s="263" t="s">
        <v>33</v>
      </c>
      <c r="E12" s="435"/>
      <c r="F12" s="452"/>
      <c r="G12" s="179"/>
    </row>
    <row r="13" spans="1:254" s="180" customFormat="1">
      <c r="A13" s="262" t="s">
        <v>11</v>
      </c>
      <c r="B13" s="325" t="s">
        <v>512</v>
      </c>
      <c r="C13" s="435">
        <v>1</v>
      </c>
      <c r="D13" s="263" t="s">
        <v>33</v>
      </c>
      <c r="E13" s="435"/>
      <c r="F13" s="452"/>
      <c r="G13" s="179"/>
    </row>
    <row r="14" spans="1:254" s="180" customFormat="1">
      <c r="A14" s="262" t="s">
        <v>11</v>
      </c>
      <c r="B14" s="325" t="s">
        <v>504</v>
      </c>
      <c r="C14" s="435">
        <v>1</v>
      </c>
      <c r="D14" s="263" t="s">
        <v>33</v>
      </c>
      <c r="E14" s="435"/>
      <c r="F14" s="452"/>
      <c r="G14" s="179"/>
    </row>
    <row r="15" spans="1:254" s="180" customFormat="1">
      <c r="A15" s="262" t="s">
        <v>11</v>
      </c>
      <c r="B15" s="325" t="s">
        <v>505</v>
      </c>
      <c r="C15" s="435">
        <v>2</v>
      </c>
      <c r="D15" s="263" t="s">
        <v>33</v>
      </c>
      <c r="E15" s="435"/>
      <c r="F15" s="452"/>
      <c r="G15" s="179"/>
    </row>
    <row r="16" spans="1:254" s="180" customFormat="1">
      <c r="A16" s="262" t="s">
        <v>11</v>
      </c>
      <c r="B16" s="325" t="s">
        <v>506</v>
      </c>
      <c r="C16" s="435">
        <v>1</v>
      </c>
      <c r="D16" s="263" t="s">
        <v>33</v>
      </c>
      <c r="E16" s="435"/>
      <c r="F16" s="452"/>
      <c r="G16" s="179"/>
    </row>
    <row r="17" spans="1:254" s="180" customFormat="1">
      <c r="A17" s="262" t="s">
        <v>11</v>
      </c>
      <c r="B17" s="325" t="s">
        <v>507</v>
      </c>
      <c r="C17" s="435">
        <v>2</v>
      </c>
      <c r="D17" s="263" t="s">
        <v>33</v>
      </c>
      <c r="E17" s="435"/>
      <c r="F17" s="452"/>
      <c r="G17" s="179"/>
    </row>
    <row r="18" spans="1:254" s="180" customFormat="1">
      <c r="A18" s="262" t="s">
        <v>11</v>
      </c>
      <c r="B18" s="325" t="s">
        <v>141</v>
      </c>
      <c r="C18" s="435">
        <v>1</v>
      </c>
      <c r="D18" s="263" t="s">
        <v>33</v>
      </c>
      <c r="E18" s="435"/>
      <c r="F18" s="452"/>
      <c r="G18" s="179"/>
    </row>
    <row r="19" spans="1:254" s="180" customFormat="1">
      <c r="A19" s="262" t="s">
        <v>11</v>
      </c>
      <c r="B19" s="325" t="s">
        <v>514</v>
      </c>
      <c r="C19" s="435">
        <v>6</v>
      </c>
      <c r="D19" s="263" t="s">
        <v>33</v>
      </c>
      <c r="E19" s="435"/>
      <c r="F19" s="452"/>
      <c r="G19" s="179"/>
    </row>
    <row r="20" spans="1:254" s="180" customFormat="1" ht="25.75">
      <c r="A20" s="262" t="s">
        <v>11</v>
      </c>
      <c r="B20" s="325" t="s">
        <v>508</v>
      </c>
      <c r="C20" s="435">
        <v>1</v>
      </c>
      <c r="D20" s="263" t="s">
        <v>33</v>
      </c>
      <c r="E20" s="435"/>
      <c r="F20" s="452"/>
      <c r="G20" s="179"/>
    </row>
    <row r="21" spans="1:254" s="180" customFormat="1">
      <c r="A21" s="262" t="s">
        <v>11</v>
      </c>
      <c r="B21" s="325" t="s">
        <v>509</v>
      </c>
      <c r="C21" s="435">
        <v>1</v>
      </c>
      <c r="D21" s="263" t="s">
        <v>33</v>
      </c>
      <c r="E21" s="435"/>
      <c r="F21" s="452"/>
      <c r="G21" s="179"/>
    </row>
    <row r="22" spans="1:254" s="180" customFormat="1" ht="38.6">
      <c r="A22" s="262" t="s">
        <v>11</v>
      </c>
      <c r="B22" s="325" t="s">
        <v>510</v>
      </c>
      <c r="C22" s="435">
        <v>1</v>
      </c>
      <c r="D22" s="263" t="s">
        <v>33</v>
      </c>
      <c r="E22" s="435"/>
      <c r="F22" s="452"/>
      <c r="G22" s="179"/>
    </row>
    <row r="23" spans="1:254" s="180" customFormat="1" ht="25.75">
      <c r="A23" s="262" t="s">
        <v>11</v>
      </c>
      <c r="B23" s="325" t="s">
        <v>751</v>
      </c>
      <c r="C23" s="435">
        <v>1</v>
      </c>
      <c r="D23" s="263" t="s">
        <v>33</v>
      </c>
      <c r="E23" s="435"/>
      <c r="F23" s="452"/>
      <c r="G23" s="179"/>
    </row>
    <row r="24" spans="1:254" s="70" customFormat="1" ht="25.75">
      <c r="A24" s="174" t="s">
        <v>11</v>
      </c>
      <c r="B24" s="68" t="s">
        <v>521</v>
      </c>
      <c r="C24" s="370">
        <v>1</v>
      </c>
      <c r="D24" s="171" t="s">
        <v>33</v>
      </c>
      <c r="E24" s="435"/>
      <c r="F24" s="452"/>
      <c r="G24" s="179"/>
      <c r="IS24" s="180"/>
      <c r="IT24" s="180"/>
    </row>
    <row r="25" spans="1:254" s="180" customFormat="1" ht="25.75">
      <c r="A25" s="262" t="s">
        <v>11</v>
      </c>
      <c r="B25" s="325" t="s">
        <v>144</v>
      </c>
      <c r="C25" s="435">
        <v>1</v>
      </c>
      <c r="D25" s="263" t="s">
        <v>10</v>
      </c>
      <c r="E25" s="435"/>
      <c r="F25" s="452"/>
      <c r="G25" s="179"/>
    </row>
    <row r="26" spans="1:254" s="180" customFormat="1" ht="25.75">
      <c r="A26" s="262" t="s">
        <v>11</v>
      </c>
      <c r="B26" s="325" t="s">
        <v>145</v>
      </c>
      <c r="C26" s="435">
        <v>1</v>
      </c>
      <c r="D26" s="263" t="s">
        <v>10</v>
      </c>
      <c r="E26" s="435"/>
      <c r="F26" s="452"/>
      <c r="G26" s="179"/>
    </row>
    <row r="27" spans="1:254" s="70" customFormat="1" ht="15.45">
      <c r="A27" s="181"/>
      <c r="B27" s="6" t="s">
        <v>136</v>
      </c>
      <c r="C27" s="436">
        <v>1</v>
      </c>
      <c r="D27" s="183" t="s">
        <v>10</v>
      </c>
      <c r="E27" s="509"/>
      <c r="F27" s="458">
        <f>C27*E27</f>
        <v>0</v>
      </c>
      <c r="G27" s="179"/>
      <c r="IS27" s="180"/>
      <c r="IT27" s="180"/>
    </row>
    <row r="28" spans="1:254" s="70" customFormat="1">
      <c r="A28" s="174"/>
      <c r="B28" s="68"/>
      <c r="C28" s="370"/>
      <c r="D28" s="171"/>
      <c r="E28" s="435"/>
      <c r="F28" s="452"/>
      <c r="G28" s="179"/>
      <c r="IS28" s="180"/>
      <c r="IT28" s="180"/>
    </row>
    <row r="29" spans="1:254" s="70" customFormat="1">
      <c r="A29" s="174"/>
      <c r="B29" s="68"/>
      <c r="C29" s="370"/>
      <c r="D29" s="171"/>
      <c r="E29" s="510"/>
      <c r="F29" s="452"/>
      <c r="G29" s="179"/>
      <c r="IS29" s="180"/>
      <c r="IT29" s="180"/>
    </row>
    <row r="30" spans="1:254" s="70" customFormat="1">
      <c r="A30" s="174">
        <f>+$A$3+COUNT(A$5:A29)*0.01+0.01</f>
        <v>2.0199999999999996</v>
      </c>
      <c r="B30" s="68" t="s">
        <v>515</v>
      </c>
      <c r="C30" s="370"/>
      <c r="D30" s="171"/>
      <c r="E30" s="435"/>
      <c r="F30" s="452"/>
      <c r="G30" s="179"/>
      <c r="IS30" s="180"/>
      <c r="IT30" s="180"/>
    </row>
    <row r="31" spans="1:254" s="70" customFormat="1">
      <c r="A31" s="174"/>
      <c r="B31" s="68" t="s">
        <v>13</v>
      </c>
      <c r="C31" s="370"/>
      <c r="D31" s="171"/>
      <c r="E31" s="435"/>
      <c r="F31" s="452"/>
      <c r="G31" s="179"/>
      <c r="IS31" s="180"/>
      <c r="IT31" s="180"/>
    </row>
    <row r="32" spans="1:254" s="70" customFormat="1">
      <c r="A32" s="174"/>
      <c r="B32" s="68"/>
      <c r="C32" s="370"/>
      <c r="D32" s="171"/>
      <c r="E32" s="435"/>
      <c r="F32" s="452"/>
      <c r="G32" s="179"/>
      <c r="IS32" s="180"/>
      <c r="IT32" s="180"/>
    </row>
    <row r="33" spans="1:254" s="70" customFormat="1">
      <c r="A33" s="174"/>
      <c r="B33" s="68"/>
      <c r="C33" s="370"/>
      <c r="D33" s="171"/>
      <c r="E33" s="435"/>
      <c r="F33" s="452"/>
      <c r="G33" s="179"/>
      <c r="IS33" s="180"/>
      <c r="IT33" s="180"/>
    </row>
    <row r="34" spans="1:254" s="70" customFormat="1" ht="38.6">
      <c r="A34" s="174" t="s">
        <v>11</v>
      </c>
      <c r="B34" s="68" t="s">
        <v>757</v>
      </c>
      <c r="C34" s="370">
        <v>1</v>
      </c>
      <c r="D34" s="171" t="s">
        <v>10</v>
      </c>
      <c r="E34" s="435"/>
      <c r="F34" s="452"/>
      <c r="G34" s="179"/>
      <c r="IS34" s="180"/>
      <c r="IT34" s="180"/>
    </row>
    <row r="35" spans="1:254" s="70" customFormat="1">
      <c r="A35" s="174" t="s">
        <v>11</v>
      </c>
      <c r="B35" s="68" t="s">
        <v>516</v>
      </c>
      <c r="C35" s="370">
        <v>1</v>
      </c>
      <c r="D35" s="171" t="s">
        <v>33</v>
      </c>
      <c r="E35" s="435"/>
      <c r="F35" s="452"/>
      <c r="G35" s="179"/>
      <c r="IS35" s="180"/>
      <c r="IT35" s="180"/>
    </row>
    <row r="36" spans="1:254" s="70" customFormat="1">
      <c r="A36" s="174" t="s">
        <v>11</v>
      </c>
      <c r="B36" s="68" t="s">
        <v>553</v>
      </c>
      <c r="C36" s="370">
        <v>2</v>
      </c>
      <c r="D36" s="171" t="s">
        <v>33</v>
      </c>
      <c r="E36" s="435"/>
      <c r="F36" s="452"/>
      <c r="G36" s="179"/>
      <c r="IS36" s="180"/>
      <c r="IT36" s="180"/>
    </row>
    <row r="37" spans="1:254" s="70" customFormat="1">
      <c r="A37" s="174" t="s">
        <v>11</v>
      </c>
      <c r="B37" s="68" t="s">
        <v>517</v>
      </c>
      <c r="C37" s="370">
        <v>1</v>
      </c>
      <c r="D37" s="171" t="s">
        <v>33</v>
      </c>
      <c r="E37" s="435"/>
      <c r="F37" s="452"/>
      <c r="G37" s="179"/>
      <c r="IS37" s="180"/>
      <c r="IT37" s="180"/>
    </row>
    <row r="38" spans="1:254" s="70" customFormat="1">
      <c r="A38" s="174" t="s">
        <v>11</v>
      </c>
      <c r="B38" s="68" t="s">
        <v>554</v>
      </c>
      <c r="C38" s="370">
        <v>1</v>
      </c>
      <c r="D38" s="171" t="s">
        <v>33</v>
      </c>
      <c r="E38" s="435"/>
      <c r="F38" s="452"/>
      <c r="G38" s="179"/>
      <c r="IS38" s="180"/>
      <c r="IT38" s="180"/>
    </row>
    <row r="39" spans="1:254" s="70" customFormat="1">
      <c r="A39" s="174" t="s">
        <v>11</v>
      </c>
      <c r="B39" s="68" t="s">
        <v>555</v>
      </c>
      <c r="C39" s="370">
        <v>1</v>
      </c>
      <c r="D39" s="171" t="s">
        <v>33</v>
      </c>
      <c r="E39" s="435"/>
      <c r="F39" s="452"/>
      <c r="G39" s="179"/>
      <c r="IS39" s="180"/>
      <c r="IT39" s="180"/>
    </row>
    <row r="40" spans="1:254" s="70" customFormat="1">
      <c r="A40" s="174" t="s">
        <v>11</v>
      </c>
      <c r="B40" s="68" t="s">
        <v>556</v>
      </c>
      <c r="C40" s="370">
        <v>1</v>
      </c>
      <c r="D40" s="171" t="s">
        <v>33</v>
      </c>
      <c r="E40" s="435"/>
      <c r="F40" s="452"/>
      <c r="G40" s="179"/>
      <c r="IS40" s="180"/>
      <c r="IT40" s="180"/>
    </row>
    <row r="41" spans="1:254" s="70" customFormat="1">
      <c r="A41" s="174" t="s">
        <v>11</v>
      </c>
      <c r="B41" s="68" t="s">
        <v>555</v>
      </c>
      <c r="C41" s="370">
        <v>2</v>
      </c>
      <c r="D41" s="171" t="s">
        <v>33</v>
      </c>
      <c r="E41" s="435"/>
      <c r="F41" s="452"/>
      <c r="G41" s="179"/>
      <c r="IS41" s="180"/>
      <c r="IT41" s="180"/>
    </row>
    <row r="42" spans="1:254" s="70" customFormat="1">
      <c r="A42" s="174" t="s">
        <v>11</v>
      </c>
      <c r="B42" s="68" t="s">
        <v>557</v>
      </c>
      <c r="C42" s="370">
        <v>2</v>
      </c>
      <c r="D42" s="171" t="s">
        <v>33</v>
      </c>
      <c r="E42" s="435"/>
      <c r="F42" s="452"/>
      <c r="G42" s="179"/>
      <c r="IS42" s="180"/>
      <c r="IT42" s="180"/>
    </row>
    <row r="43" spans="1:254" s="70" customFormat="1">
      <c r="A43" s="174" t="s">
        <v>11</v>
      </c>
      <c r="B43" s="68" t="s">
        <v>558</v>
      </c>
      <c r="C43" s="370">
        <v>1</v>
      </c>
      <c r="D43" s="171" t="s">
        <v>33</v>
      </c>
      <c r="E43" s="435"/>
      <c r="F43" s="452"/>
      <c r="G43" s="179"/>
      <c r="IS43" s="180"/>
      <c r="IT43" s="180"/>
    </row>
    <row r="44" spans="1:254" s="70" customFormat="1">
      <c r="A44" s="174" t="s">
        <v>11</v>
      </c>
      <c r="B44" s="68" t="s">
        <v>507</v>
      </c>
      <c r="C44" s="370">
        <v>2</v>
      </c>
      <c r="D44" s="171" t="s">
        <v>33</v>
      </c>
      <c r="E44" s="435"/>
      <c r="F44" s="452"/>
      <c r="G44" s="179"/>
      <c r="IS44" s="180"/>
      <c r="IT44" s="180"/>
    </row>
    <row r="45" spans="1:254" s="70" customFormat="1">
      <c r="A45" s="174" t="s">
        <v>11</v>
      </c>
      <c r="B45" s="68" t="s">
        <v>141</v>
      </c>
      <c r="C45" s="370">
        <v>1</v>
      </c>
      <c r="D45" s="171" t="s">
        <v>33</v>
      </c>
      <c r="E45" s="435"/>
      <c r="F45" s="452"/>
      <c r="G45" s="179"/>
      <c r="IS45" s="180"/>
      <c r="IT45" s="180"/>
    </row>
    <row r="46" spans="1:254" s="70" customFormat="1">
      <c r="A46" s="174" t="s">
        <v>11</v>
      </c>
      <c r="B46" s="68" t="s">
        <v>518</v>
      </c>
      <c r="C46" s="370">
        <v>2</v>
      </c>
      <c r="D46" s="171" t="s">
        <v>33</v>
      </c>
      <c r="E46" s="435"/>
      <c r="F46" s="452"/>
      <c r="G46" s="179"/>
      <c r="IS46" s="180"/>
      <c r="IT46" s="180"/>
    </row>
    <row r="47" spans="1:254" s="70" customFormat="1" ht="25.75">
      <c r="A47" s="174" t="s">
        <v>11</v>
      </c>
      <c r="B47" s="68" t="s">
        <v>519</v>
      </c>
      <c r="C47" s="370">
        <v>1</v>
      </c>
      <c r="D47" s="171" t="s">
        <v>33</v>
      </c>
      <c r="E47" s="435"/>
      <c r="F47" s="452"/>
      <c r="G47" s="179"/>
      <c r="IS47" s="180"/>
      <c r="IT47" s="180"/>
    </row>
    <row r="48" spans="1:254" s="70" customFormat="1">
      <c r="A48" s="174" t="s">
        <v>11</v>
      </c>
      <c r="B48" s="68" t="s">
        <v>520</v>
      </c>
      <c r="C48" s="370">
        <v>1</v>
      </c>
      <c r="D48" s="171" t="s">
        <v>33</v>
      </c>
      <c r="E48" s="435"/>
      <c r="F48" s="452"/>
      <c r="G48" s="179"/>
      <c r="IS48" s="180"/>
      <c r="IT48" s="180"/>
    </row>
    <row r="49" spans="1:254" s="70" customFormat="1" ht="25.75">
      <c r="A49" s="174" t="s">
        <v>11</v>
      </c>
      <c r="B49" s="68" t="s">
        <v>521</v>
      </c>
      <c r="C49" s="370">
        <v>2</v>
      </c>
      <c r="D49" s="171" t="s">
        <v>33</v>
      </c>
      <c r="E49" s="435"/>
      <c r="F49" s="452"/>
      <c r="G49" s="179"/>
      <c r="IS49" s="180"/>
      <c r="IT49" s="180"/>
    </row>
    <row r="50" spans="1:254" s="70" customFormat="1">
      <c r="A50" s="174" t="s">
        <v>11</v>
      </c>
      <c r="B50" s="68" t="s">
        <v>143</v>
      </c>
      <c r="C50" s="370">
        <v>1</v>
      </c>
      <c r="D50" s="171" t="s">
        <v>33</v>
      </c>
      <c r="E50" s="435"/>
      <c r="F50" s="452"/>
      <c r="G50" s="179"/>
      <c r="IS50" s="180"/>
      <c r="IT50" s="180"/>
    </row>
    <row r="51" spans="1:254" s="70" customFormat="1" ht="25.75">
      <c r="A51" s="174" t="s">
        <v>11</v>
      </c>
      <c r="B51" s="68" t="s">
        <v>144</v>
      </c>
      <c r="C51" s="370">
        <v>1</v>
      </c>
      <c r="D51" s="171" t="s">
        <v>10</v>
      </c>
      <c r="E51" s="435"/>
      <c r="F51" s="452"/>
      <c r="G51" s="179"/>
      <c r="IS51" s="180"/>
      <c r="IT51" s="180"/>
    </row>
    <row r="52" spans="1:254" s="70" customFormat="1" ht="25.75">
      <c r="A52" s="174" t="s">
        <v>11</v>
      </c>
      <c r="B52" s="68" t="s">
        <v>145</v>
      </c>
      <c r="C52" s="370">
        <v>1</v>
      </c>
      <c r="D52" s="171" t="s">
        <v>10</v>
      </c>
      <c r="E52" s="435"/>
      <c r="F52" s="452"/>
      <c r="G52" s="179"/>
      <c r="IS52" s="180"/>
      <c r="IT52" s="180"/>
    </row>
    <row r="53" spans="1:254" s="70" customFormat="1">
      <c r="A53" s="181"/>
      <c r="B53" s="182" t="s">
        <v>522</v>
      </c>
      <c r="C53" s="436">
        <v>1</v>
      </c>
      <c r="D53" s="183" t="s">
        <v>10</v>
      </c>
      <c r="E53" s="509"/>
      <c r="F53" s="458">
        <f>C53*E53</f>
        <v>0</v>
      </c>
      <c r="G53" s="179"/>
      <c r="IS53" s="180"/>
      <c r="IT53" s="180"/>
    </row>
    <row r="54" spans="1:254" s="70" customFormat="1">
      <c r="A54" s="174"/>
      <c r="B54" s="68"/>
      <c r="C54" s="370"/>
      <c r="D54" s="171"/>
      <c r="E54" s="435"/>
      <c r="F54" s="452"/>
      <c r="G54" s="179"/>
      <c r="IS54" s="180"/>
      <c r="IT54" s="180"/>
    </row>
    <row r="55" spans="1:254" s="70" customFormat="1">
      <c r="A55" s="174"/>
      <c r="B55" s="68"/>
      <c r="C55" s="370"/>
      <c r="D55" s="171"/>
      <c r="E55" s="435"/>
      <c r="F55" s="452"/>
      <c r="G55" s="179"/>
      <c r="IS55" s="180"/>
      <c r="IT55" s="180"/>
    </row>
    <row r="56" spans="1:254" s="70" customFormat="1">
      <c r="A56" s="174">
        <f>+$A$3+COUNT(A$5:A55)*0.01+0.01</f>
        <v>2.0299999999999998</v>
      </c>
      <c r="B56" s="68" t="s">
        <v>523</v>
      </c>
      <c r="C56" s="370"/>
      <c r="D56" s="171"/>
      <c r="E56" s="435"/>
      <c r="F56" s="452"/>
      <c r="G56" s="179"/>
      <c r="IS56" s="180"/>
      <c r="IT56" s="180"/>
    </row>
    <row r="57" spans="1:254" s="70" customFormat="1">
      <c r="A57" s="174"/>
      <c r="B57" s="68" t="s">
        <v>13</v>
      </c>
      <c r="C57" s="370"/>
      <c r="D57" s="171"/>
      <c r="E57" s="435"/>
      <c r="F57" s="452"/>
      <c r="G57" s="179"/>
      <c r="IS57" s="180"/>
      <c r="IT57" s="180"/>
    </row>
    <row r="58" spans="1:254" s="70" customFormat="1">
      <c r="A58" s="174"/>
      <c r="B58" s="68"/>
      <c r="C58" s="370"/>
      <c r="D58" s="171"/>
      <c r="E58" s="435"/>
      <c r="F58" s="452"/>
      <c r="G58" s="179"/>
      <c r="IS58" s="180"/>
      <c r="IT58" s="180"/>
    </row>
    <row r="59" spans="1:254" s="70" customFormat="1">
      <c r="A59" s="174"/>
      <c r="B59" s="68"/>
      <c r="C59" s="370"/>
      <c r="D59" s="171"/>
      <c r="E59" s="435"/>
      <c r="F59" s="452"/>
      <c r="G59" s="179"/>
      <c r="IS59" s="180"/>
      <c r="IT59" s="180"/>
    </row>
    <row r="60" spans="1:254" s="70" customFormat="1" ht="38.6">
      <c r="A60" s="174" t="s">
        <v>11</v>
      </c>
      <c r="B60" s="68" t="s">
        <v>757</v>
      </c>
      <c r="C60" s="370">
        <v>1</v>
      </c>
      <c r="D60" s="171" t="s">
        <v>10</v>
      </c>
      <c r="E60" s="435"/>
      <c r="F60" s="452"/>
      <c r="G60" s="179"/>
      <c r="IS60" s="180"/>
      <c r="IT60" s="180"/>
    </row>
    <row r="61" spans="1:254" s="70" customFormat="1">
      <c r="A61" s="174" t="s">
        <v>11</v>
      </c>
      <c r="B61" s="68" t="s">
        <v>516</v>
      </c>
      <c r="C61" s="370">
        <v>1</v>
      </c>
      <c r="D61" s="171" t="s">
        <v>33</v>
      </c>
      <c r="E61" s="435"/>
      <c r="F61" s="452"/>
      <c r="G61" s="179"/>
      <c r="IS61" s="180"/>
      <c r="IT61" s="180"/>
    </row>
    <row r="62" spans="1:254" s="70" customFormat="1">
      <c r="A62" s="174" t="s">
        <v>11</v>
      </c>
      <c r="B62" s="68" t="s">
        <v>524</v>
      </c>
      <c r="C62" s="370">
        <v>26</v>
      </c>
      <c r="D62" s="171" t="s">
        <v>33</v>
      </c>
      <c r="E62" s="435"/>
      <c r="F62" s="452"/>
      <c r="G62" s="179"/>
      <c r="IS62" s="180"/>
      <c r="IT62" s="180"/>
    </row>
    <row r="63" spans="1:254" s="70" customFormat="1">
      <c r="A63" s="174" t="s">
        <v>11</v>
      </c>
      <c r="B63" s="68" t="s">
        <v>525</v>
      </c>
      <c r="C63" s="370">
        <v>15</v>
      </c>
      <c r="D63" s="171" t="s">
        <v>33</v>
      </c>
      <c r="E63" s="435"/>
      <c r="F63" s="452"/>
      <c r="G63" s="179"/>
      <c r="IS63" s="180"/>
      <c r="IT63" s="180"/>
    </row>
    <row r="64" spans="1:254" s="70" customFormat="1">
      <c r="A64" s="174" t="s">
        <v>11</v>
      </c>
      <c r="B64" s="68" t="s">
        <v>526</v>
      </c>
      <c r="C64" s="370">
        <v>1</v>
      </c>
      <c r="D64" s="171" t="s">
        <v>33</v>
      </c>
      <c r="E64" s="435"/>
      <c r="F64" s="452"/>
      <c r="G64" s="179"/>
      <c r="IS64" s="180"/>
      <c r="IT64" s="180"/>
    </row>
    <row r="65" spans="1:254" s="70" customFormat="1">
      <c r="A65" s="174" t="s">
        <v>11</v>
      </c>
      <c r="B65" s="68" t="s">
        <v>527</v>
      </c>
      <c r="C65" s="370">
        <v>5</v>
      </c>
      <c r="D65" s="171" t="s">
        <v>33</v>
      </c>
      <c r="E65" s="435"/>
      <c r="F65" s="452"/>
      <c r="G65" s="179"/>
      <c r="IS65" s="180"/>
      <c r="IT65" s="180"/>
    </row>
    <row r="66" spans="1:254" s="70" customFormat="1">
      <c r="A66" s="174" t="s">
        <v>11</v>
      </c>
      <c r="B66" s="68" t="s">
        <v>528</v>
      </c>
      <c r="C66" s="370">
        <v>4</v>
      </c>
      <c r="D66" s="171" t="s">
        <v>33</v>
      </c>
      <c r="E66" s="435"/>
      <c r="F66" s="452"/>
      <c r="G66" s="179"/>
      <c r="IS66" s="180"/>
      <c r="IT66" s="180"/>
    </row>
    <row r="67" spans="1:254" s="70" customFormat="1">
      <c r="A67" s="174" t="s">
        <v>11</v>
      </c>
      <c r="B67" s="68" t="s">
        <v>529</v>
      </c>
      <c r="C67" s="370">
        <v>3</v>
      </c>
      <c r="D67" s="171" t="s">
        <v>33</v>
      </c>
      <c r="E67" s="435"/>
      <c r="F67" s="452"/>
      <c r="G67" s="179"/>
      <c r="IS67" s="180"/>
      <c r="IT67" s="180"/>
    </row>
    <row r="68" spans="1:254" s="70" customFormat="1">
      <c r="A68" s="174" t="s">
        <v>11</v>
      </c>
      <c r="B68" s="68" t="s">
        <v>530</v>
      </c>
      <c r="C68" s="370">
        <v>3</v>
      </c>
      <c r="D68" s="171" t="s">
        <v>33</v>
      </c>
      <c r="E68" s="435"/>
      <c r="F68" s="452"/>
      <c r="G68" s="179"/>
      <c r="IS68" s="180"/>
      <c r="IT68" s="180"/>
    </row>
    <row r="69" spans="1:254" s="70" customFormat="1">
      <c r="A69" s="174" t="s">
        <v>11</v>
      </c>
      <c r="B69" s="68" t="s">
        <v>531</v>
      </c>
      <c r="C69" s="370">
        <v>1</v>
      </c>
      <c r="D69" s="171" t="s">
        <v>33</v>
      </c>
      <c r="E69" s="435"/>
      <c r="F69" s="452"/>
      <c r="G69" s="179"/>
      <c r="IS69" s="180"/>
      <c r="IT69" s="180"/>
    </row>
    <row r="70" spans="1:254" s="70" customFormat="1">
      <c r="A70" s="174" t="s">
        <v>11</v>
      </c>
      <c r="B70" s="68" t="s">
        <v>532</v>
      </c>
      <c r="C70" s="370">
        <v>3</v>
      </c>
      <c r="D70" s="171" t="s">
        <v>33</v>
      </c>
      <c r="E70" s="435"/>
      <c r="F70" s="452"/>
      <c r="G70" s="179"/>
      <c r="IS70" s="180"/>
      <c r="IT70" s="180"/>
    </row>
    <row r="71" spans="1:254" s="70" customFormat="1">
      <c r="A71" s="174" t="s">
        <v>11</v>
      </c>
      <c r="B71" s="68" t="s">
        <v>533</v>
      </c>
      <c r="C71" s="370">
        <v>1</v>
      </c>
      <c r="D71" s="171" t="s">
        <v>33</v>
      </c>
      <c r="E71" s="435"/>
      <c r="F71" s="452"/>
      <c r="G71" s="179"/>
      <c r="IS71" s="180"/>
      <c r="IT71" s="180"/>
    </row>
    <row r="72" spans="1:254" s="70" customFormat="1">
      <c r="A72" s="174" t="s">
        <v>11</v>
      </c>
      <c r="B72" s="68" t="s">
        <v>534</v>
      </c>
      <c r="C72" s="370">
        <v>2</v>
      </c>
      <c r="D72" s="171" t="s">
        <v>33</v>
      </c>
      <c r="E72" s="435"/>
      <c r="F72" s="452"/>
      <c r="G72" s="179"/>
      <c r="IS72" s="180"/>
      <c r="IT72" s="180"/>
    </row>
    <row r="73" spans="1:254" s="70" customFormat="1">
      <c r="A73" s="174" t="s">
        <v>11</v>
      </c>
      <c r="B73" s="68" t="s">
        <v>535</v>
      </c>
      <c r="C73" s="370">
        <v>2</v>
      </c>
      <c r="D73" s="171" t="s">
        <v>33</v>
      </c>
      <c r="E73" s="435"/>
      <c r="F73" s="452"/>
      <c r="G73" s="179"/>
      <c r="IS73" s="180"/>
      <c r="IT73" s="180"/>
    </row>
    <row r="74" spans="1:254" s="70" customFormat="1">
      <c r="A74" s="174" t="s">
        <v>11</v>
      </c>
      <c r="B74" s="68" t="s">
        <v>769</v>
      </c>
      <c r="C74" s="370">
        <v>11</v>
      </c>
      <c r="D74" s="171" t="s">
        <v>33</v>
      </c>
      <c r="E74" s="435"/>
      <c r="F74" s="452"/>
      <c r="G74" s="179"/>
      <c r="IS74" s="180"/>
      <c r="IT74" s="180"/>
    </row>
    <row r="75" spans="1:254" s="70" customFormat="1">
      <c r="A75" s="174" t="s">
        <v>11</v>
      </c>
      <c r="B75" s="68" t="s">
        <v>561</v>
      </c>
      <c r="C75" s="370">
        <v>4</v>
      </c>
      <c r="D75" s="171" t="s">
        <v>33</v>
      </c>
      <c r="E75" s="435"/>
      <c r="F75" s="452"/>
      <c r="G75" s="179"/>
      <c r="IS75" s="180"/>
      <c r="IT75" s="180"/>
    </row>
    <row r="76" spans="1:254" s="70" customFormat="1">
      <c r="A76" s="174" t="s">
        <v>11</v>
      </c>
      <c r="B76" s="68" t="s">
        <v>562</v>
      </c>
      <c r="C76" s="370">
        <v>1</v>
      </c>
      <c r="D76" s="171" t="s">
        <v>33</v>
      </c>
      <c r="E76" s="435"/>
      <c r="F76" s="452"/>
      <c r="G76" s="179"/>
      <c r="IS76" s="180"/>
      <c r="IT76" s="180"/>
    </row>
    <row r="77" spans="1:254" s="70" customFormat="1">
      <c r="A77" s="174" t="s">
        <v>11</v>
      </c>
      <c r="B77" s="68" t="s">
        <v>556</v>
      </c>
      <c r="C77" s="370">
        <v>5</v>
      </c>
      <c r="D77" s="171" t="s">
        <v>33</v>
      </c>
      <c r="E77" s="435"/>
      <c r="F77" s="452"/>
      <c r="G77" s="179"/>
      <c r="IS77" s="180"/>
      <c r="IT77" s="180"/>
    </row>
    <row r="78" spans="1:254" s="70" customFormat="1">
      <c r="A78" s="174" t="s">
        <v>11</v>
      </c>
      <c r="B78" s="68" t="s">
        <v>789</v>
      </c>
      <c r="C78" s="370">
        <v>4</v>
      </c>
      <c r="D78" s="171" t="s">
        <v>33</v>
      </c>
      <c r="E78" s="435"/>
      <c r="F78" s="452"/>
      <c r="G78" s="179"/>
      <c r="IS78" s="180"/>
      <c r="IT78" s="180"/>
    </row>
    <row r="79" spans="1:254" s="70" customFormat="1">
      <c r="A79" s="174" t="s">
        <v>11</v>
      </c>
      <c r="B79" s="68" t="s">
        <v>141</v>
      </c>
      <c r="C79" s="370">
        <v>1</v>
      </c>
      <c r="D79" s="171" t="s">
        <v>33</v>
      </c>
      <c r="E79" s="435"/>
      <c r="F79" s="452"/>
      <c r="G79" s="179"/>
      <c r="IS79" s="180"/>
      <c r="IT79" s="180"/>
    </row>
    <row r="80" spans="1:254" s="70" customFormat="1" ht="25.75">
      <c r="A80" s="174" t="s">
        <v>11</v>
      </c>
      <c r="B80" s="68" t="s">
        <v>538</v>
      </c>
      <c r="C80" s="370">
        <v>3</v>
      </c>
      <c r="D80" s="171" t="s">
        <v>33</v>
      </c>
      <c r="E80" s="435"/>
      <c r="F80" s="452"/>
      <c r="G80" s="179"/>
      <c r="IS80" s="180"/>
      <c r="IT80" s="180"/>
    </row>
    <row r="81" spans="1:254" s="70" customFormat="1" ht="25.75">
      <c r="A81" s="174" t="s">
        <v>11</v>
      </c>
      <c r="B81" s="68" t="s">
        <v>539</v>
      </c>
      <c r="C81" s="370">
        <v>3</v>
      </c>
      <c r="D81" s="171" t="s">
        <v>33</v>
      </c>
      <c r="E81" s="435"/>
      <c r="F81" s="452"/>
      <c r="G81" s="179"/>
      <c r="IS81" s="180"/>
      <c r="IT81" s="180"/>
    </row>
    <row r="82" spans="1:254" s="70" customFormat="1">
      <c r="A82" s="174" t="s">
        <v>11</v>
      </c>
      <c r="B82" s="68" t="s">
        <v>563</v>
      </c>
      <c r="C82" s="370">
        <v>1</v>
      </c>
      <c r="D82" s="171" t="s">
        <v>33</v>
      </c>
      <c r="E82" s="435"/>
      <c r="F82" s="452"/>
      <c r="G82" s="179"/>
      <c r="IS82" s="180"/>
      <c r="IT82" s="180"/>
    </row>
    <row r="83" spans="1:254" s="70" customFormat="1">
      <c r="A83" s="174" t="s">
        <v>11</v>
      </c>
      <c r="B83" s="68" t="s">
        <v>770</v>
      </c>
      <c r="C83" s="370">
        <v>1</v>
      </c>
      <c r="D83" s="171" t="s">
        <v>33</v>
      </c>
      <c r="E83" s="435"/>
      <c r="F83" s="452"/>
      <c r="G83" s="179"/>
      <c r="IS83" s="180"/>
      <c r="IT83" s="180"/>
    </row>
    <row r="84" spans="1:254" s="70" customFormat="1">
      <c r="A84" s="174" t="s">
        <v>11</v>
      </c>
      <c r="B84" s="68" t="s">
        <v>788</v>
      </c>
      <c r="C84" s="370">
        <v>1</v>
      </c>
      <c r="D84" s="171" t="s">
        <v>33</v>
      </c>
      <c r="E84" s="435"/>
      <c r="F84" s="452"/>
      <c r="G84" s="179"/>
      <c r="IS84" s="180"/>
      <c r="IT84" s="180"/>
    </row>
    <row r="85" spans="1:254" s="70" customFormat="1" ht="25.75">
      <c r="A85" s="174" t="s">
        <v>11</v>
      </c>
      <c r="B85" s="68" t="s">
        <v>144</v>
      </c>
      <c r="C85" s="370">
        <v>1</v>
      </c>
      <c r="D85" s="171" t="s">
        <v>10</v>
      </c>
      <c r="E85" s="435"/>
      <c r="F85" s="452"/>
      <c r="G85" s="179"/>
      <c r="IS85" s="180"/>
      <c r="IT85" s="180"/>
    </row>
    <row r="86" spans="1:254" s="70" customFormat="1" ht="25.75">
      <c r="A86" s="174" t="s">
        <v>11</v>
      </c>
      <c r="B86" s="68" t="s">
        <v>145</v>
      </c>
      <c r="C86" s="370">
        <v>1</v>
      </c>
      <c r="D86" s="171" t="s">
        <v>10</v>
      </c>
      <c r="E86" s="435"/>
      <c r="F86" s="452"/>
      <c r="G86" s="179"/>
      <c r="IS86" s="180"/>
      <c r="IT86" s="180"/>
    </row>
    <row r="87" spans="1:254" s="70" customFormat="1">
      <c r="A87" s="181"/>
      <c r="B87" s="182" t="s">
        <v>540</v>
      </c>
      <c r="C87" s="436">
        <v>1</v>
      </c>
      <c r="D87" s="183" t="s">
        <v>10</v>
      </c>
      <c r="E87" s="509"/>
      <c r="F87" s="458">
        <f>C87*E87</f>
        <v>0</v>
      </c>
      <c r="G87" s="179"/>
      <c r="IS87" s="180"/>
      <c r="IT87" s="180"/>
    </row>
    <row r="88" spans="1:254" s="70" customFormat="1">
      <c r="A88" s="174"/>
      <c r="B88" s="68"/>
      <c r="C88" s="370"/>
      <c r="D88" s="171"/>
      <c r="E88" s="435"/>
      <c r="F88" s="452"/>
      <c r="G88" s="179"/>
      <c r="IS88" s="180"/>
      <c r="IT88" s="180"/>
    </row>
    <row r="89" spans="1:254" s="70" customFormat="1">
      <c r="A89" s="174"/>
      <c r="B89" s="68"/>
      <c r="C89" s="370"/>
      <c r="D89" s="171"/>
      <c r="E89" s="510"/>
      <c r="F89" s="431"/>
      <c r="G89" s="179"/>
      <c r="IS89" s="180"/>
      <c r="IT89" s="180"/>
    </row>
    <row r="90" spans="1:254" s="70" customFormat="1">
      <c r="A90" s="174"/>
      <c r="B90" s="68" t="s">
        <v>639</v>
      </c>
      <c r="C90" s="370"/>
      <c r="D90" s="171"/>
      <c r="E90" s="510"/>
      <c r="F90" s="431"/>
      <c r="G90" s="179"/>
      <c r="IS90" s="180"/>
      <c r="IT90" s="180"/>
    </row>
    <row r="91" spans="1:254" s="70" customFormat="1">
      <c r="A91" s="174"/>
      <c r="B91" s="68" t="s">
        <v>13</v>
      </c>
      <c r="C91" s="370"/>
      <c r="D91" s="171"/>
      <c r="E91" s="510"/>
      <c r="F91" s="431"/>
      <c r="G91" s="179"/>
      <c r="IS91" s="180"/>
      <c r="IT91" s="180"/>
    </row>
    <row r="92" spans="1:254" s="70" customFormat="1">
      <c r="A92" s="174"/>
      <c r="B92" s="68"/>
      <c r="C92" s="370"/>
      <c r="D92" s="171"/>
      <c r="E92" s="510"/>
      <c r="F92" s="431"/>
      <c r="G92" s="179"/>
      <c r="IS92" s="180"/>
      <c r="IT92" s="180"/>
    </row>
    <row r="93" spans="1:254" s="70" customFormat="1" ht="38.6">
      <c r="A93" s="174" t="s">
        <v>11</v>
      </c>
      <c r="B93" s="68" t="s">
        <v>758</v>
      </c>
      <c r="C93" s="370">
        <v>1</v>
      </c>
      <c r="D93" s="171" t="s">
        <v>10</v>
      </c>
      <c r="E93" s="510"/>
      <c r="F93" s="431"/>
      <c r="G93" s="179"/>
      <c r="IS93" s="180"/>
      <c r="IT93" s="180"/>
    </row>
    <row r="94" spans="1:254" s="70" customFormat="1">
      <c r="A94" s="174" t="s">
        <v>11</v>
      </c>
      <c r="B94" s="68" t="s">
        <v>640</v>
      </c>
      <c r="C94" s="370">
        <v>1</v>
      </c>
      <c r="D94" s="171" t="s">
        <v>33</v>
      </c>
      <c r="E94" s="510"/>
      <c r="F94" s="431"/>
      <c r="G94" s="179"/>
      <c r="IS94" s="180"/>
      <c r="IT94" s="180"/>
    </row>
    <row r="95" spans="1:254" s="70" customFormat="1">
      <c r="A95" s="174" t="s">
        <v>11</v>
      </c>
      <c r="B95" s="68" t="s">
        <v>137</v>
      </c>
      <c r="C95" s="370">
        <v>2</v>
      </c>
      <c r="D95" s="171" t="s">
        <v>33</v>
      </c>
      <c r="E95" s="510"/>
      <c r="F95" s="431"/>
      <c r="G95" s="179"/>
      <c r="IS95" s="180"/>
      <c r="IT95" s="180"/>
    </row>
    <row r="96" spans="1:254" s="70" customFormat="1">
      <c r="A96" s="174" t="s">
        <v>11</v>
      </c>
      <c r="B96" s="68" t="s">
        <v>138</v>
      </c>
      <c r="C96" s="370">
        <v>4</v>
      </c>
      <c r="D96" s="171" t="s">
        <v>33</v>
      </c>
      <c r="E96" s="510"/>
      <c r="F96" s="431"/>
      <c r="G96" s="179"/>
      <c r="IS96" s="180"/>
      <c r="IT96" s="180"/>
    </row>
    <row r="97" spans="1:254" s="70" customFormat="1">
      <c r="A97" s="174" t="s">
        <v>11</v>
      </c>
      <c r="B97" s="68" t="s">
        <v>139</v>
      </c>
      <c r="C97" s="370">
        <v>6</v>
      </c>
      <c r="D97" s="171" t="s">
        <v>33</v>
      </c>
      <c r="E97" s="510"/>
      <c r="F97" s="431"/>
      <c r="G97" s="179"/>
      <c r="IS97" s="180"/>
      <c r="IT97" s="180"/>
    </row>
    <row r="98" spans="1:254" s="70" customFormat="1">
      <c r="A98" s="174" t="s">
        <v>11</v>
      </c>
      <c r="B98" s="68" t="s">
        <v>140</v>
      </c>
      <c r="C98" s="370">
        <v>1</v>
      </c>
      <c r="D98" s="171" t="s">
        <v>33</v>
      </c>
      <c r="E98" s="510"/>
      <c r="F98" s="431"/>
      <c r="G98" s="179"/>
      <c r="IS98" s="180"/>
      <c r="IT98" s="180"/>
    </row>
    <row r="99" spans="1:254" s="70" customFormat="1">
      <c r="A99" s="174" t="s">
        <v>11</v>
      </c>
      <c r="B99" s="68" t="s">
        <v>641</v>
      </c>
      <c r="C99" s="370">
        <v>1</v>
      </c>
      <c r="D99" s="171" t="s">
        <v>33</v>
      </c>
      <c r="E99" s="510"/>
      <c r="F99" s="431"/>
      <c r="G99" s="179"/>
      <c r="IS99" s="180"/>
      <c r="IT99" s="180"/>
    </row>
    <row r="100" spans="1:254" s="70" customFormat="1">
      <c r="A100" s="174" t="s">
        <v>11</v>
      </c>
      <c r="B100" s="68" t="s">
        <v>748</v>
      </c>
      <c r="C100" s="370">
        <v>2</v>
      </c>
      <c r="D100" s="171" t="s">
        <v>33</v>
      </c>
      <c r="E100" s="510"/>
      <c r="F100" s="431"/>
      <c r="G100" s="179"/>
      <c r="IS100" s="180"/>
      <c r="IT100" s="180"/>
    </row>
    <row r="101" spans="1:254" s="70" customFormat="1">
      <c r="A101" s="174" t="s">
        <v>11</v>
      </c>
      <c r="B101" s="68" t="s">
        <v>506</v>
      </c>
      <c r="C101" s="370">
        <v>1</v>
      </c>
      <c r="D101" s="171" t="s">
        <v>33</v>
      </c>
      <c r="E101" s="510"/>
      <c r="F101" s="431"/>
      <c r="G101" s="179"/>
      <c r="IS101" s="180"/>
      <c r="IT101" s="180"/>
    </row>
    <row r="102" spans="1:254" s="70" customFormat="1">
      <c r="A102" s="174" t="s">
        <v>11</v>
      </c>
      <c r="B102" s="68" t="s">
        <v>642</v>
      </c>
      <c r="C102" s="370">
        <v>1</v>
      </c>
      <c r="D102" s="171" t="s">
        <v>33</v>
      </c>
      <c r="E102" s="510"/>
      <c r="F102" s="431"/>
      <c r="G102" s="179"/>
      <c r="IS102" s="180"/>
      <c r="IT102" s="180"/>
    </row>
    <row r="103" spans="1:254" s="70" customFormat="1">
      <c r="A103" s="174" t="s">
        <v>11</v>
      </c>
      <c r="B103" s="68" t="s">
        <v>643</v>
      </c>
      <c r="C103" s="370">
        <v>4</v>
      </c>
      <c r="D103" s="171" t="s">
        <v>33</v>
      </c>
      <c r="E103" s="510"/>
      <c r="F103" s="431"/>
      <c r="G103" s="179"/>
      <c r="IS103" s="180"/>
      <c r="IT103" s="180"/>
    </row>
    <row r="104" spans="1:254" s="70" customFormat="1">
      <c r="A104" s="174" t="s">
        <v>11</v>
      </c>
      <c r="B104" s="68" t="s">
        <v>141</v>
      </c>
      <c r="C104" s="370">
        <v>1</v>
      </c>
      <c r="D104" s="171" t="s">
        <v>33</v>
      </c>
      <c r="E104" s="510"/>
      <c r="F104" s="431"/>
      <c r="G104" s="179"/>
      <c r="IS104" s="180"/>
      <c r="IT104" s="180"/>
    </row>
    <row r="105" spans="1:254" s="70" customFormat="1">
      <c r="A105" s="174" t="s">
        <v>11</v>
      </c>
      <c r="B105" s="68" t="s">
        <v>644</v>
      </c>
      <c r="C105" s="370">
        <v>5</v>
      </c>
      <c r="D105" s="171" t="s">
        <v>33</v>
      </c>
      <c r="E105" s="510"/>
      <c r="F105" s="431"/>
      <c r="G105" s="179"/>
      <c r="IS105" s="180"/>
      <c r="IT105" s="180"/>
    </row>
    <row r="106" spans="1:254" s="70" customFormat="1">
      <c r="A106" s="174" t="s">
        <v>11</v>
      </c>
      <c r="B106" s="68" t="s">
        <v>749</v>
      </c>
      <c r="C106" s="370">
        <v>1</v>
      </c>
      <c r="D106" s="171" t="s">
        <v>33</v>
      </c>
      <c r="E106" s="510"/>
      <c r="F106" s="431"/>
      <c r="G106" s="179"/>
      <c r="IS106" s="180"/>
      <c r="IT106" s="180"/>
    </row>
    <row r="107" spans="1:254" s="70" customFormat="1" ht="25.75">
      <c r="A107" s="174" t="s">
        <v>11</v>
      </c>
      <c r="B107" s="68" t="s">
        <v>144</v>
      </c>
      <c r="C107" s="370">
        <v>1</v>
      </c>
      <c r="D107" s="171" t="s">
        <v>10</v>
      </c>
      <c r="E107" s="510"/>
      <c r="F107" s="431"/>
      <c r="G107" s="179"/>
      <c r="IS107" s="180"/>
      <c r="IT107" s="180"/>
    </row>
    <row r="108" spans="1:254" s="70" customFormat="1" ht="25.75">
      <c r="A108" s="174" t="s">
        <v>11</v>
      </c>
      <c r="B108" s="68" t="s">
        <v>145</v>
      </c>
      <c r="C108" s="370">
        <v>1</v>
      </c>
      <c r="D108" s="171" t="s">
        <v>10</v>
      </c>
      <c r="E108" s="510"/>
      <c r="F108" s="431"/>
      <c r="G108" s="179"/>
      <c r="IS108" s="180"/>
      <c r="IT108" s="180"/>
    </row>
    <row r="109" spans="1:254" s="70" customFormat="1">
      <c r="A109" s="181"/>
      <c r="B109" s="182" t="s">
        <v>645</v>
      </c>
      <c r="C109" s="436">
        <v>1</v>
      </c>
      <c r="D109" s="183" t="s">
        <v>10</v>
      </c>
      <c r="E109" s="509"/>
      <c r="F109" s="458">
        <f>C109*E109</f>
        <v>0</v>
      </c>
      <c r="G109" s="179"/>
      <c r="IS109" s="180"/>
      <c r="IT109" s="180"/>
    </row>
    <row r="110" spans="1:254" s="70" customFormat="1">
      <c r="A110" s="174"/>
      <c r="B110" s="237"/>
      <c r="C110" s="437"/>
      <c r="D110" s="184"/>
      <c r="E110" s="437"/>
      <c r="F110" s="431"/>
      <c r="G110" s="63"/>
      <c r="H110" s="180"/>
      <c r="I110" s="180"/>
      <c r="J110" s="180"/>
      <c r="K110" s="180"/>
      <c r="IR110" s="71"/>
      <c r="IS110" s="185"/>
      <c r="IT110" s="185"/>
    </row>
    <row r="111" spans="1:254" s="70" customFormat="1">
      <c r="A111" s="174"/>
      <c r="B111" s="237"/>
      <c r="C111" s="437"/>
      <c r="D111" s="184"/>
      <c r="E111" s="437"/>
      <c r="F111" s="431"/>
      <c r="G111" s="63"/>
      <c r="H111" s="180"/>
      <c r="I111" s="180"/>
      <c r="J111" s="180"/>
      <c r="K111" s="180"/>
      <c r="IR111" s="71"/>
      <c r="IS111" s="185"/>
      <c r="IT111" s="185"/>
    </row>
    <row r="112" spans="1:254" s="70" customFormat="1" ht="70.5" customHeight="1">
      <c r="A112" s="186">
        <f>+$A$3+COUNT(A$4:A111)*0.01+0.01</f>
        <v>2.0399999999999996</v>
      </c>
      <c r="B112" s="326" t="s">
        <v>856</v>
      </c>
      <c r="C112" s="124">
        <v>1</v>
      </c>
      <c r="D112" s="238" t="s">
        <v>10</v>
      </c>
      <c r="E112" s="541"/>
      <c r="F112" s="431">
        <f>C112*E112</f>
        <v>0</v>
      </c>
      <c r="G112" s="63"/>
      <c r="H112" s="180"/>
      <c r="I112" s="180"/>
      <c r="J112" s="180"/>
      <c r="K112" s="180"/>
      <c r="IR112" s="71"/>
      <c r="IS112" s="185"/>
      <c r="IT112" s="185"/>
    </row>
    <row r="113" spans="1:254" s="70" customFormat="1">
      <c r="A113" s="186"/>
      <c r="B113" s="326"/>
      <c r="C113" s="124"/>
      <c r="D113" s="238"/>
      <c r="E113" s="510"/>
      <c r="F113" s="431"/>
      <c r="G113" s="63"/>
      <c r="H113" s="180"/>
      <c r="I113" s="180"/>
      <c r="J113" s="180"/>
      <c r="K113" s="180"/>
      <c r="IR113" s="71"/>
      <c r="IS113" s="185"/>
      <c r="IT113" s="185"/>
    </row>
    <row r="114" spans="1:254" s="70" customFormat="1" ht="136.75" customHeight="1">
      <c r="A114" s="174">
        <f>+$A$3+COUNT(A$5:A5)*0.01+0.01</f>
        <v>2.0099999999999998</v>
      </c>
      <c r="B114" s="237" t="s">
        <v>615</v>
      </c>
      <c r="C114" s="437">
        <v>80</v>
      </c>
      <c r="D114" s="184" t="s">
        <v>614</v>
      </c>
      <c r="E114" s="542"/>
      <c r="F114" s="431">
        <f>C114*E114</f>
        <v>0</v>
      </c>
      <c r="G114" s="63"/>
      <c r="H114" s="187"/>
      <c r="I114" s="180"/>
      <c r="J114" s="180"/>
      <c r="K114" s="180"/>
      <c r="IR114" s="71"/>
      <c r="IS114" s="185"/>
      <c r="IT114" s="185"/>
    </row>
    <row r="115" spans="1:254" s="70" customFormat="1">
      <c r="A115" s="174"/>
      <c r="B115" s="237"/>
      <c r="C115" s="437"/>
      <c r="D115" s="184"/>
      <c r="E115" s="437"/>
      <c r="F115" s="431"/>
      <c r="G115" s="63"/>
      <c r="H115" s="187"/>
      <c r="I115" s="180"/>
      <c r="J115" s="180"/>
      <c r="K115" s="180"/>
      <c r="IR115" s="71"/>
      <c r="IS115" s="185"/>
      <c r="IT115" s="185"/>
    </row>
    <row r="116" spans="1:254" s="70" customFormat="1" ht="122.8" customHeight="1">
      <c r="A116" s="174">
        <f>+$A$3+COUNT(A$5:A114)*0.01+0.01</f>
        <v>2.0599999999999996</v>
      </c>
      <c r="B116" s="309" t="s">
        <v>619</v>
      </c>
      <c r="C116" s="406">
        <v>2</v>
      </c>
      <c r="D116" s="327" t="s">
        <v>10</v>
      </c>
      <c r="E116" s="506"/>
      <c r="F116" s="431">
        <f>C116*E116</f>
        <v>0</v>
      </c>
      <c r="G116" s="63"/>
      <c r="H116" s="187"/>
      <c r="I116" s="180"/>
      <c r="J116" s="180"/>
      <c r="K116" s="180"/>
      <c r="IR116" s="71"/>
      <c r="IS116" s="185"/>
      <c r="IT116" s="185"/>
    </row>
    <row r="117" spans="1:254" s="70" customFormat="1">
      <c r="A117" s="174"/>
      <c r="B117" s="237"/>
      <c r="C117" s="437"/>
      <c r="D117" s="184"/>
      <c r="E117" s="437"/>
      <c r="F117" s="431"/>
      <c r="G117" s="63"/>
      <c r="H117" s="187"/>
      <c r="I117" s="180"/>
      <c r="J117" s="180"/>
      <c r="K117" s="180"/>
      <c r="IR117" s="71"/>
      <c r="IS117" s="185"/>
      <c r="IT117" s="185"/>
    </row>
    <row r="118" spans="1:254" s="70" customFormat="1" ht="25.75">
      <c r="A118" s="174">
        <f>+$A$3+COUNT(A$5:A116)*0.01+0.01</f>
        <v>2.0699999999999998</v>
      </c>
      <c r="B118" s="328" t="s">
        <v>620</v>
      </c>
      <c r="C118" s="421">
        <v>180</v>
      </c>
      <c r="D118" s="330" t="s">
        <v>12</v>
      </c>
      <c r="E118" s="506"/>
      <c r="F118" s="431">
        <f>C118*E118</f>
        <v>0</v>
      </c>
      <c r="G118" s="63"/>
      <c r="H118" s="187"/>
      <c r="I118" s="180"/>
      <c r="J118" s="180"/>
      <c r="K118" s="180"/>
      <c r="IR118" s="71"/>
      <c r="IS118" s="185"/>
      <c r="IT118" s="185"/>
    </row>
    <row r="119" spans="1:254" s="70" customFormat="1">
      <c r="A119" s="174"/>
      <c r="B119" s="328"/>
      <c r="C119" s="421"/>
      <c r="D119" s="330"/>
      <c r="E119" s="406"/>
      <c r="F119" s="431"/>
      <c r="G119" s="63"/>
      <c r="H119" s="187"/>
      <c r="I119" s="180"/>
      <c r="J119" s="180"/>
      <c r="K119" s="180"/>
      <c r="IR119" s="71"/>
      <c r="IS119" s="185"/>
      <c r="IT119" s="185"/>
    </row>
    <row r="120" spans="1:254" s="70" customFormat="1">
      <c r="A120" s="186">
        <f>+$A$3+COUNT(A$4:A119)*0.01+0.01</f>
        <v>2.0799999999999996</v>
      </c>
      <c r="B120" s="328" t="s">
        <v>621</v>
      </c>
      <c r="C120" s="421">
        <v>35</v>
      </c>
      <c r="D120" s="330" t="s">
        <v>33</v>
      </c>
      <c r="E120" s="506"/>
      <c r="F120" s="431">
        <f>C120*E120</f>
        <v>0</v>
      </c>
      <c r="G120" s="63"/>
      <c r="H120" s="187"/>
      <c r="I120" s="180"/>
      <c r="J120" s="180"/>
      <c r="K120" s="180"/>
      <c r="IR120" s="71"/>
      <c r="IS120" s="185"/>
      <c r="IT120" s="185"/>
    </row>
    <row r="121" spans="1:254" s="70" customFormat="1">
      <c r="A121" s="186"/>
      <c r="B121" s="328"/>
      <c r="C121" s="119"/>
      <c r="D121" s="330"/>
      <c r="E121" s="406"/>
      <c r="F121" s="431"/>
      <c r="G121" s="63"/>
      <c r="H121" s="187"/>
      <c r="I121" s="180"/>
      <c r="J121" s="180"/>
      <c r="K121" s="180"/>
      <c r="IR121" s="71"/>
      <c r="IS121" s="185"/>
      <c r="IT121" s="185"/>
    </row>
    <row r="122" spans="1:254" s="70" customFormat="1">
      <c r="A122" s="186">
        <f>+$A$3+COUNT(A$4:A121)*0.01+0.01</f>
        <v>2.09</v>
      </c>
      <c r="B122" s="328" t="s">
        <v>622</v>
      </c>
      <c r="C122" s="119">
        <v>80</v>
      </c>
      <c r="D122" s="330" t="s">
        <v>12</v>
      </c>
      <c r="E122" s="506"/>
      <c r="F122" s="431">
        <f>C122*E122</f>
        <v>0</v>
      </c>
      <c r="G122" s="63"/>
      <c r="H122" s="187"/>
      <c r="I122" s="180"/>
      <c r="J122" s="180"/>
      <c r="K122" s="180"/>
      <c r="IR122" s="71"/>
      <c r="IS122" s="185"/>
      <c r="IT122" s="185"/>
    </row>
    <row r="123" spans="1:254" s="70" customFormat="1">
      <c r="A123" s="186"/>
      <c r="B123" s="328"/>
      <c r="C123" s="119"/>
      <c r="D123" s="330"/>
      <c r="E123" s="367"/>
      <c r="F123" s="431"/>
      <c r="G123" s="63"/>
      <c r="H123" s="187"/>
      <c r="IR123" s="71"/>
      <c r="IS123" s="185"/>
      <c r="IT123" s="185"/>
    </row>
    <row r="124" spans="1:254" s="70" customFormat="1" ht="25.75">
      <c r="A124" s="186">
        <f>+$A$3+COUNT(A$5:A123)*0.01+0.01</f>
        <v>2.0999999999999996</v>
      </c>
      <c r="B124" s="68" t="s">
        <v>75</v>
      </c>
      <c r="C124" s="370"/>
      <c r="D124" s="171"/>
      <c r="E124" s="444"/>
      <c r="F124" s="212"/>
      <c r="G124" s="63"/>
      <c r="H124" s="187"/>
      <c r="IR124" s="71"/>
      <c r="IS124" s="185"/>
      <c r="IT124" s="185"/>
    </row>
    <row r="125" spans="1:254" s="70" customFormat="1">
      <c r="A125" s="72" t="s">
        <v>11</v>
      </c>
      <c r="B125" s="68" t="s">
        <v>76</v>
      </c>
      <c r="C125" s="370">
        <v>90</v>
      </c>
      <c r="D125" s="171" t="s">
        <v>12</v>
      </c>
      <c r="E125" s="504"/>
      <c r="F125" s="431">
        <f>C125*E125</f>
        <v>0</v>
      </c>
      <c r="G125" s="63"/>
      <c r="H125" s="187"/>
      <c r="IR125" s="71"/>
      <c r="IS125" s="185"/>
      <c r="IT125" s="185"/>
    </row>
    <row r="126" spans="1:254" s="70" customFormat="1">
      <c r="A126" s="72" t="s">
        <v>11</v>
      </c>
      <c r="B126" s="68" t="s">
        <v>77</v>
      </c>
      <c r="C126" s="370">
        <v>80</v>
      </c>
      <c r="D126" s="171" t="s">
        <v>12</v>
      </c>
      <c r="E126" s="504"/>
      <c r="F126" s="431">
        <f>C126*E126</f>
        <v>0</v>
      </c>
      <c r="G126" s="63"/>
      <c r="H126" s="187"/>
      <c r="IR126" s="71"/>
      <c r="IS126" s="185"/>
      <c r="IT126" s="185"/>
    </row>
    <row r="127" spans="1:254" s="70" customFormat="1">
      <c r="A127" s="72" t="s">
        <v>11</v>
      </c>
      <c r="B127" s="68" t="s">
        <v>78</v>
      </c>
      <c r="C127" s="370">
        <v>50</v>
      </c>
      <c r="D127" s="171" t="s">
        <v>12</v>
      </c>
      <c r="E127" s="504"/>
      <c r="F127" s="431">
        <f>C127*E127</f>
        <v>0</v>
      </c>
      <c r="G127" s="63"/>
      <c r="H127" s="187"/>
      <c r="IR127" s="71"/>
      <c r="IS127" s="185"/>
      <c r="IT127" s="185"/>
    </row>
    <row r="128" spans="1:254" s="70" customFormat="1">
      <c r="A128" s="72" t="s">
        <v>11</v>
      </c>
      <c r="B128" s="68" t="s">
        <v>79</v>
      </c>
      <c r="C128" s="370">
        <v>55</v>
      </c>
      <c r="D128" s="171" t="s">
        <v>12</v>
      </c>
      <c r="E128" s="504"/>
      <c r="F128" s="431">
        <f>C128*E128</f>
        <v>0</v>
      </c>
      <c r="G128" s="63"/>
      <c r="H128" s="187"/>
      <c r="IR128" s="71"/>
      <c r="IS128" s="185"/>
      <c r="IT128" s="185"/>
    </row>
    <row r="129" spans="1:256" s="70" customFormat="1">
      <c r="A129" s="72" t="s">
        <v>11</v>
      </c>
      <c r="B129" s="68" t="s">
        <v>80</v>
      </c>
      <c r="C129" s="370">
        <v>60</v>
      </c>
      <c r="D129" s="171" t="s">
        <v>12</v>
      </c>
      <c r="E129" s="504"/>
      <c r="F129" s="431">
        <f>C129*E129</f>
        <v>0</v>
      </c>
      <c r="G129" s="63"/>
      <c r="H129" s="187"/>
      <c r="IR129" s="71"/>
      <c r="IS129" s="185"/>
      <c r="IT129" s="185"/>
    </row>
    <row r="130" spans="1:256" s="70" customFormat="1">
      <c r="A130" s="72"/>
      <c r="B130" s="68"/>
      <c r="C130" s="370"/>
      <c r="D130" s="171"/>
      <c r="E130" s="370"/>
      <c r="F130" s="431"/>
      <c r="G130" s="63"/>
      <c r="H130" s="187"/>
      <c r="IR130" s="71"/>
      <c r="IS130" s="185"/>
      <c r="IT130" s="185"/>
    </row>
    <row r="131" spans="1:256" s="176" customFormat="1">
      <c r="A131" s="186">
        <f>+$A$3+COUNT(A$4:A130)*0.01+0.01</f>
        <v>2.11</v>
      </c>
      <c r="B131" s="68" t="s">
        <v>81</v>
      </c>
      <c r="C131" s="370"/>
      <c r="D131" s="171"/>
      <c r="E131" s="370"/>
      <c r="F131" s="431"/>
      <c r="G131" s="270"/>
      <c r="H131" s="187"/>
      <c r="IT131" s="177"/>
      <c r="IU131" s="271"/>
      <c r="IV131" s="271"/>
    </row>
    <row r="132" spans="1:256" s="176" customFormat="1">
      <c r="A132" s="72" t="s">
        <v>11</v>
      </c>
      <c r="B132" s="68" t="s">
        <v>570</v>
      </c>
      <c r="C132" s="370">
        <v>35</v>
      </c>
      <c r="D132" s="171" t="s">
        <v>12</v>
      </c>
      <c r="E132" s="504"/>
      <c r="F132" s="431">
        <f>C132*E132</f>
        <v>0</v>
      </c>
      <c r="G132" s="270"/>
      <c r="H132" s="187"/>
      <c r="IT132" s="177"/>
      <c r="IU132" s="271"/>
      <c r="IV132" s="271"/>
    </row>
    <row r="133" spans="1:256" s="176" customFormat="1">
      <c r="A133" s="72" t="s">
        <v>11</v>
      </c>
      <c r="B133" s="68" t="s">
        <v>82</v>
      </c>
      <c r="C133" s="370">
        <v>15</v>
      </c>
      <c r="D133" s="171" t="s">
        <v>12</v>
      </c>
      <c r="E133" s="504"/>
      <c r="F133" s="431">
        <f>C133*E133</f>
        <v>0</v>
      </c>
      <c r="G133" s="270"/>
      <c r="H133" s="187"/>
      <c r="IT133" s="177"/>
      <c r="IU133" s="271"/>
      <c r="IV133" s="271"/>
    </row>
    <row r="134" spans="1:256" s="176" customFormat="1">
      <c r="A134" s="72"/>
      <c r="B134" s="68"/>
      <c r="C134" s="370"/>
      <c r="D134" s="171"/>
      <c r="E134" s="370"/>
      <c r="F134" s="431"/>
      <c r="G134" s="270"/>
      <c r="H134" s="187"/>
      <c r="IT134" s="177"/>
      <c r="IU134" s="271"/>
      <c r="IV134" s="271"/>
    </row>
    <row r="135" spans="1:256" s="190" customFormat="1" ht="25.75">
      <c r="A135" s="186">
        <f>+$A$3+COUNT(A$4:A134)*0.01+0.01</f>
        <v>2.1199999999999997</v>
      </c>
      <c r="B135" s="68" t="s">
        <v>83</v>
      </c>
      <c r="C135" s="370">
        <v>10</v>
      </c>
      <c r="D135" s="171" t="s">
        <v>12</v>
      </c>
      <c r="E135" s="504"/>
      <c r="F135" s="431">
        <f>C135*E135</f>
        <v>0</v>
      </c>
      <c r="G135" s="188"/>
      <c r="H135" s="187"/>
      <c r="I135" s="189"/>
      <c r="J135" s="189"/>
      <c r="K135" s="189"/>
    </row>
    <row r="136" spans="1:256" s="70" customFormat="1">
      <c r="A136" s="191"/>
      <c r="B136" s="68"/>
      <c r="C136" s="370"/>
      <c r="D136" s="171"/>
      <c r="E136" s="370"/>
      <c r="F136" s="208"/>
      <c r="G136" s="188"/>
      <c r="H136" s="187"/>
      <c r="IR136" s="71"/>
      <c r="IS136" s="185"/>
      <c r="IT136" s="185"/>
    </row>
    <row r="137" spans="1:256" s="70" customFormat="1">
      <c r="A137" s="186">
        <f>+$A$3+COUNT(A$4:A136)*0.01+0.01</f>
        <v>2.13</v>
      </c>
      <c r="B137" s="68" t="s">
        <v>752</v>
      </c>
      <c r="C137" s="370">
        <v>1</v>
      </c>
      <c r="D137" s="171" t="s">
        <v>10</v>
      </c>
      <c r="E137" s="504"/>
      <c r="F137" s="431">
        <f>C137*E137</f>
        <v>0</v>
      </c>
      <c r="G137" s="188"/>
      <c r="H137" s="187"/>
      <c r="IR137" s="71"/>
      <c r="IS137" s="185"/>
      <c r="IT137" s="185"/>
    </row>
    <row r="138" spans="1:256" s="70" customFormat="1">
      <c r="A138" s="186"/>
      <c r="B138" s="68"/>
      <c r="C138" s="370"/>
      <c r="D138" s="171"/>
      <c r="E138" s="370"/>
      <c r="F138" s="431"/>
      <c r="G138" s="188"/>
      <c r="H138" s="187"/>
      <c r="IR138" s="71"/>
      <c r="IS138" s="185"/>
      <c r="IT138" s="185"/>
    </row>
    <row r="139" spans="1:256" s="70" customFormat="1">
      <c r="A139" s="186">
        <f>+$A$3+COUNT(A$4:A138)*0.01+0.01</f>
        <v>2.1399999999999997</v>
      </c>
      <c r="B139" s="68" t="s">
        <v>746</v>
      </c>
      <c r="C139" s="370">
        <v>1</v>
      </c>
      <c r="D139" s="171" t="s">
        <v>10</v>
      </c>
      <c r="E139" s="504"/>
      <c r="F139" s="431">
        <f>C139*E139</f>
        <v>0</v>
      </c>
      <c r="G139" s="188"/>
      <c r="H139" s="187"/>
      <c r="IR139" s="71"/>
      <c r="IS139" s="185"/>
      <c r="IT139" s="185"/>
    </row>
    <row r="140" spans="1:256" s="195" customFormat="1" ht="15.45">
      <c r="A140" s="72"/>
      <c r="B140" s="202"/>
      <c r="C140" s="438"/>
      <c r="D140" s="203"/>
      <c r="E140" s="438"/>
      <c r="F140" s="431"/>
      <c r="G140" s="194"/>
      <c r="H140" s="187"/>
      <c r="IA140" s="196"/>
      <c r="IB140" s="196"/>
      <c r="IC140" s="196"/>
      <c r="ID140" s="196"/>
      <c r="IE140" s="196"/>
      <c r="IF140" s="196"/>
      <c r="IG140" s="196"/>
      <c r="IH140" s="196"/>
      <c r="II140" s="196"/>
      <c r="IJ140" s="196"/>
      <c r="IK140" s="196"/>
      <c r="IL140" s="196"/>
      <c r="IM140" s="196"/>
      <c r="IN140" s="196"/>
      <c r="IO140" s="196"/>
      <c r="IP140" s="196"/>
      <c r="IQ140" s="196"/>
      <c r="IR140" s="196"/>
      <c r="IS140" s="197"/>
      <c r="IT140" s="197"/>
    </row>
    <row r="141" spans="1:256" s="195" customFormat="1" ht="25.75">
      <c r="A141" s="174">
        <f>+$A$3+COUNT(A$5:A140)*0.01+0.01</f>
        <v>2.15</v>
      </c>
      <c r="B141" s="78" t="s">
        <v>610</v>
      </c>
      <c r="C141" s="439"/>
      <c r="D141" s="192"/>
      <c r="E141" s="439"/>
      <c r="F141" s="430"/>
      <c r="G141" s="194"/>
      <c r="H141" s="187"/>
      <c r="IA141" s="196"/>
      <c r="IB141" s="196"/>
      <c r="IC141" s="196"/>
      <c r="ID141" s="196"/>
      <c r="IE141" s="196"/>
      <c r="IF141" s="196"/>
      <c r="IG141" s="196"/>
      <c r="IH141" s="196"/>
      <c r="II141" s="196"/>
      <c r="IJ141" s="196"/>
      <c r="IK141" s="196"/>
      <c r="IL141" s="196"/>
      <c r="IM141" s="196"/>
      <c r="IN141" s="196"/>
      <c r="IO141" s="196"/>
      <c r="IP141" s="196"/>
      <c r="IQ141" s="196"/>
      <c r="IR141" s="196"/>
      <c r="IS141" s="197"/>
      <c r="IT141" s="197"/>
    </row>
    <row r="142" spans="1:256" s="195" customFormat="1" ht="15.45">
      <c r="A142" s="198" t="s">
        <v>11</v>
      </c>
      <c r="B142" s="78" t="s">
        <v>850</v>
      </c>
      <c r="C142" s="440">
        <v>110</v>
      </c>
      <c r="D142" s="192" t="s">
        <v>12</v>
      </c>
      <c r="E142" s="505"/>
      <c r="F142" s="430">
        <f>C142*E142</f>
        <v>0</v>
      </c>
      <c r="G142" s="194"/>
      <c r="H142" s="187"/>
      <c r="IA142" s="196"/>
      <c r="IB142" s="196"/>
      <c r="IC142" s="196"/>
      <c r="ID142" s="196"/>
      <c r="IE142" s="196"/>
      <c r="IF142" s="196"/>
      <c r="IG142" s="196"/>
      <c r="IH142" s="196"/>
      <c r="II142" s="196"/>
      <c r="IJ142" s="196"/>
      <c r="IK142" s="196"/>
      <c r="IL142" s="196"/>
      <c r="IM142" s="196"/>
      <c r="IN142" s="196"/>
      <c r="IO142" s="196"/>
      <c r="IP142" s="196"/>
      <c r="IQ142" s="196"/>
      <c r="IR142" s="196"/>
      <c r="IS142" s="197"/>
      <c r="IT142" s="197"/>
    </row>
    <row r="143" spans="1:256" s="195" customFormat="1" ht="15.45">
      <c r="A143" s="198" t="s">
        <v>11</v>
      </c>
      <c r="B143" s="78" t="s">
        <v>851</v>
      </c>
      <c r="C143" s="439">
        <v>310</v>
      </c>
      <c r="D143" s="192" t="s">
        <v>12</v>
      </c>
      <c r="E143" s="505"/>
      <c r="F143" s="430">
        <f>C143*E143</f>
        <v>0</v>
      </c>
      <c r="G143" s="194"/>
      <c r="H143" s="187"/>
      <c r="IA143" s="196"/>
      <c r="IB143" s="196"/>
      <c r="IC143" s="196"/>
      <c r="ID143" s="196"/>
      <c r="IE143" s="196"/>
      <c r="IF143" s="196"/>
      <c r="IG143" s="196"/>
      <c r="IH143" s="196"/>
      <c r="II143" s="196"/>
      <c r="IJ143" s="196"/>
      <c r="IK143" s="196"/>
      <c r="IL143" s="196"/>
      <c r="IM143" s="196"/>
      <c r="IN143" s="196"/>
      <c r="IO143" s="196"/>
      <c r="IP143" s="196"/>
      <c r="IQ143" s="196"/>
      <c r="IR143" s="196"/>
      <c r="IS143" s="197"/>
      <c r="IT143" s="197"/>
    </row>
    <row r="144" spans="1:256" s="195" customFormat="1" ht="15.45">
      <c r="A144" s="199"/>
      <c r="B144" s="78"/>
      <c r="C144" s="439"/>
      <c r="D144" s="192"/>
      <c r="E144" s="439"/>
      <c r="F144" s="430"/>
      <c r="G144" s="194"/>
      <c r="H144" s="187"/>
      <c r="IA144" s="196"/>
      <c r="IB144" s="196"/>
      <c r="IC144" s="196"/>
      <c r="ID144" s="196"/>
      <c r="IE144" s="196"/>
      <c r="IF144" s="196"/>
      <c r="IG144" s="196"/>
      <c r="IH144" s="196"/>
      <c r="II144" s="196"/>
      <c r="IJ144" s="196"/>
      <c r="IK144" s="196"/>
      <c r="IL144" s="196"/>
      <c r="IM144" s="196"/>
      <c r="IN144" s="196"/>
      <c r="IO144" s="196"/>
      <c r="IP144" s="196"/>
      <c r="IQ144" s="196"/>
      <c r="IR144" s="196"/>
      <c r="IS144" s="197"/>
      <c r="IT144" s="197"/>
    </row>
    <row r="145" spans="1:256" s="195" customFormat="1" ht="25.75">
      <c r="A145" s="174">
        <f>+$A$3+COUNT(A$5:A144)*0.01+0.01</f>
        <v>2.1599999999999997</v>
      </c>
      <c r="B145" s="78" t="s">
        <v>611</v>
      </c>
      <c r="C145" s="439"/>
      <c r="D145" s="192"/>
      <c r="E145" s="439"/>
      <c r="F145" s="430"/>
      <c r="G145" s="194"/>
      <c r="H145" s="187"/>
      <c r="IA145" s="196"/>
      <c r="IB145" s="196"/>
      <c r="IC145" s="196"/>
      <c r="ID145" s="196"/>
      <c r="IE145" s="196"/>
      <c r="IF145" s="196"/>
      <c r="IG145" s="196"/>
      <c r="IH145" s="196"/>
      <c r="II145" s="196"/>
      <c r="IJ145" s="196"/>
      <c r="IK145" s="196"/>
      <c r="IL145" s="196"/>
      <c r="IM145" s="196"/>
      <c r="IN145" s="196"/>
      <c r="IO145" s="196"/>
      <c r="IP145" s="196"/>
      <c r="IQ145" s="196"/>
      <c r="IR145" s="196"/>
      <c r="IS145" s="197"/>
      <c r="IT145" s="197"/>
    </row>
    <row r="146" spans="1:256" s="195" customFormat="1" ht="15.45">
      <c r="A146" s="198" t="s">
        <v>11</v>
      </c>
      <c r="B146" s="78" t="s">
        <v>850</v>
      </c>
      <c r="C146" s="439">
        <v>220</v>
      </c>
      <c r="D146" s="192" t="s">
        <v>12</v>
      </c>
      <c r="E146" s="543"/>
      <c r="F146" s="430">
        <f>C146*E146</f>
        <v>0</v>
      </c>
      <c r="G146" s="194"/>
      <c r="H146" s="187"/>
      <c r="IA146" s="196"/>
      <c r="IB146" s="196"/>
      <c r="IC146" s="196"/>
      <c r="ID146" s="196"/>
      <c r="IE146" s="196"/>
      <c r="IF146" s="196"/>
      <c r="IG146" s="196"/>
      <c r="IH146" s="196"/>
      <c r="II146" s="196"/>
      <c r="IJ146" s="196"/>
      <c r="IK146" s="196"/>
      <c r="IL146" s="196"/>
      <c r="IM146" s="196"/>
      <c r="IN146" s="196"/>
      <c r="IO146" s="196"/>
      <c r="IP146" s="196"/>
      <c r="IQ146" s="196"/>
      <c r="IR146" s="196"/>
      <c r="IS146" s="197"/>
      <c r="IT146" s="197"/>
    </row>
    <row r="147" spans="1:256" s="195" customFormat="1" ht="15.45">
      <c r="A147" s="198" t="s">
        <v>11</v>
      </c>
      <c r="B147" s="78" t="s">
        <v>852</v>
      </c>
      <c r="C147" s="439">
        <v>310</v>
      </c>
      <c r="D147" s="192" t="s">
        <v>12</v>
      </c>
      <c r="E147" s="543"/>
      <c r="F147" s="430">
        <f>C147*E147</f>
        <v>0</v>
      </c>
      <c r="G147" s="194"/>
      <c r="H147" s="187"/>
      <c r="IA147" s="196"/>
      <c r="IB147" s="196"/>
      <c r="IC147" s="196"/>
      <c r="ID147" s="196"/>
      <c r="IE147" s="196"/>
      <c r="IF147" s="196"/>
      <c r="IG147" s="196"/>
      <c r="IH147" s="196"/>
      <c r="II147" s="196"/>
      <c r="IJ147" s="196"/>
      <c r="IK147" s="196"/>
      <c r="IL147" s="196"/>
      <c r="IM147" s="196"/>
      <c r="IN147" s="196"/>
      <c r="IO147" s="196"/>
      <c r="IP147" s="196"/>
      <c r="IQ147" s="196"/>
      <c r="IR147" s="196"/>
      <c r="IS147" s="197"/>
      <c r="IT147" s="197"/>
    </row>
    <row r="148" spans="1:256" s="195" customFormat="1" ht="15.45">
      <c r="A148" s="199"/>
      <c r="B148" s="68"/>
      <c r="C148" s="437"/>
      <c r="D148" s="200"/>
      <c r="E148" s="439"/>
      <c r="F148" s="430"/>
      <c r="G148" s="194"/>
      <c r="H148" s="187"/>
      <c r="IA148" s="196"/>
      <c r="IB148" s="196"/>
      <c r="IC148" s="196"/>
      <c r="ID148" s="196"/>
      <c r="IE148" s="196"/>
      <c r="IF148" s="196"/>
      <c r="IG148" s="196"/>
      <c r="IH148" s="196"/>
      <c r="II148" s="196"/>
      <c r="IJ148" s="196"/>
      <c r="IK148" s="196"/>
      <c r="IL148" s="196"/>
      <c r="IM148" s="196"/>
      <c r="IN148" s="196"/>
      <c r="IO148" s="196"/>
      <c r="IP148" s="196"/>
      <c r="IQ148" s="196"/>
      <c r="IR148" s="196"/>
      <c r="IS148" s="197"/>
      <c r="IT148" s="197"/>
    </row>
    <row r="149" spans="1:256" s="195" customFormat="1" ht="25.75">
      <c r="A149" s="174">
        <f>+$A$3+COUNT(A$5:A148)*0.01+0.01</f>
        <v>2.17</v>
      </c>
      <c r="B149" s="68" t="s">
        <v>612</v>
      </c>
      <c r="C149" s="437">
        <v>210</v>
      </c>
      <c r="D149" s="200" t="s">
        <v>12</v>
      </c>
      <c r="E149" s="542"/>
      <c r="F149" s="430">
        <f>C149*E149</f>
        <v>0</v>
      </c>
      <c r="G149" s="194"/>
      <c r="H149" s="187"/>
      <c r="IA149" s="196"/>
      <c r="IB149" s="196"/>
      <c r="IC149" s="196"/>
      <c r="ID149" s="196"/>
      <c r="IE149" s="196"/>
      <c r="IF149" s="196"/>
      <c r="IG149" s="196"/>
      <c r="IH149" s="196"/>
      <c r="II149" s="196"/>
      <c r="IJ149" s="196"/>
      <c r="IK149" s="196"/>
      <c r="IL149" s="196"/>
      <c r="IM149" s="196"/>
      <c r="IN149" s="196"/>
      <c r="IO149" s="196"/>
      <c r="IP149" s="196"/>
      <c r="IQ149" s="196"/>
      <c r="IR149" s="196"/>
      <c r="IS149" s="197"/>
      <c r="IT149" s="197"/>
    </row>
    <row r="150" spans="1:256" s="195" customFormat="1" ht="15.45">
      <c r="A150" s="174"/>
      <c r="B150" s="68"/>
      <c r="C150" s="437"/>
      <c r="D150" s="200"/>
      <c r="E150" s="437"/>
      <c r="F150" s="430"/>
      <c r="G150" s="194"/>
      <c r="H150" s="187"/>
      <c r="IA150" s="196"/>
      <c r="IB150" s="196"/>
      <c r="IC150" s="196"/>
      <c r="ID150" s="196"/>
      <c r="IE150" s="196"/>
      <c r="IF150" s="196"/>
      <c r="IG150" s="196"/>
      <c r="IH150" s="196"/>
      <c r="II150" s="196"/>
      <c r="IJ150" s="196"/>
      <c r="IK150" s="196"/>
      <c r="IL150" s="196"/>
      <c r="IM150" s="196"/>
      <c r="IN150" s="196"/>
      <c r="IO150" s="196"/>
      <c r="IP150" s="196"/>
      <c r="IQ150" s="196"/>
      <c r="IR150" s="196"/>
      <c r="IS150" s="197"/>
      <c r="IT150" s="197"/>
    </row>
    <row r="151" spans="1:256" s="195" customFormat="1" ht="25.75">
      <c r="A151" s="174">
        <f>+$A$3+COUNT(A$5:A150)*0.01+0.01</f>
        <v>2.1799999999999997</v>
      </c>
      <c r="B151" s="68" t="s">
        <v>613</v>
      </c>
      <c r="C151" s="437">
        <v>80</v>
      </c>
      <c r="D151" s="200" t="s">
        <v>12</v>
      </c>
      <c r="E151" s="542"/>
      <c r="F151" s="430">
        <f>C151*E151</f>
        <v>0</v>
      </c>
      <c r="G151" s="194"/>
      <c r="H151" s="187"/>
      <c r="IA151" s="196"/>
      <c r="IB151" s="196"/>
      <c r="IC151" s="196"/>
      <c r="ID151" s="196"/>
      <c r="IE151" s="196"/>
      <c r="IF151" s="196"/>
      <c r="IG151" s="196"/>
      <c r="IH151" s="196"/>
      <c r="II151" s="196"/>
      <c r="IJ151" s="196"/>
      <c r="IK151" s="196"/>
      <c r="IL151" s="196"/>
      <c r="IM151" s="196"/>
      <c r="IN151" s="196"/>
      <c r="IO151" s="196"/>
      <c r="IP151" s="196"/>
      <c r="IQ151" s="196"/>
      <c r="IR151" s="196"/>
      <c r="IS151" s="197"/>
      <c r="IT151" s="197"/>
    </row>
    <row r="152" spans="1:256" s="195" customFormat="1" ht="15.45">
      <c r="A152" s="72"/>
      <c r="B152" s="202"/>
      <c r="C152" s="438"/>
      <c r="D152" s="203"/>
      <c r="E152" s="438"/>
      <c r="F152" s="431"/>
      <c r="G152" s="194"/>
      <c r="H152" s="187"/>
      <c r="IA152" s="196"/>
      <c r="IB152" s="196"/>
      <c r="IC152" s="196"/>
      <c r="ID152" s="196"/>
      <c r="IE152" s="196"/>
      <c r="IF152" s="196"/>
      <c r="IG152" s="196"/>
      <c r="IH152" s="196"/>
      <c r="II152" s="196"/>
      <c r="IJ152" s="196"/>
      <c r="IK152" s="196"/>
      <c r="IL152" s="196"/>
      <c r="IM152" s="196"/>
      <c r="IN152" s="196"/>
      <c r="IO152" s="196"/>
      <c r="IP152" s="196"/>
      <c r="IQ152" s="196"/>
      <c r="IR152" s="196"/>
      <c r="IS152" s="197"/>
      <c r="IT152" s="197"/>
    </row>
    <row r="153" spans="1:256" s="28" customFormat="1" ht="25.75">
      <c r="A153" s="186">
        <f>+$A$3+COUNT(A$4:A152)*0.01+0.01</f>
        <v>2.19</v>
      </c>
      <c r="B153" s="81" t="s">
        <v>753</v>
      </c>
      <c r="C153" s="208">
        <v>110</v>
      </c>
      <c r="D153" s="82" t="s">
        <v>12</v>
      </c>
      <c r="E153" s="505"/>
      <c r="F153" s="431">
        <f>C153*E153</f>
        <v>0</v>
      </c>
      <c r="H153" s="187"/>
    </row>
    <row r="154" spans="1:256" s="28" customFormat="1">
      <c r="A154" s="186"/>
      <c r="B154" s="81"/>
      <c r="C154" s="208"/>
      <c r="D154" s="82"/>
      <c r="E154" s="367"/>
      <c r="F154" s="431"/>
      <c r="H154" s="187"/>
    </row>
    <row r="155" spans="1:256" s="70" customFormat="1">
      <c r="A155" s="186">
        <f>+$A$3+COUNT(A$4:A154)*0.01+0.01</f>
        <v>2.1999999999999997</v>
      </c>
      <c r="B155" s="204" t="s">
        <v>760</v>
      </c>
      <c r="C155" s="441"/>
      <c r="D155" s="205"/>
      <c r="E155" s="441"/>
      <c r="F155" s="459"/>
      <c r="G155" s="206"/>
      <c r="IC155" s="71"/>
      <c r="ID155" s="28"/>
      <c r="IE155" s="28"/>
      <c r="IF155" s="28"/>
      <c r="IG155" s="28"/>
      <c r="IH155" s="28"/>
      <c r="II155" s="28"/>
      <c r="IJ155" s="28"/>
      <c r="IK155" s="28"/>
      <c r="IL155" s="28"/>
      <c r="IM155" s="28"/>
      <c r="IN155" s="28"/>
      <c r="IO155" s="28"/>
      <c r="IP155" s="28"/>
      <c r="IQ155" s="28"/>
      <c r="IR155" s="28"/>
      <c r="IS155" s="28"/>
      <c r="IT155" s="28"/>
      <c r="IU155" s="28"/>
      <c r="IV155" s="28"/>
    </row>
    <row r="156" spans="1:256" s="70" customFormat="1">
      <c r="A156" s="72" t="s">
        <v>11</v>
      </c>
      <c r="B156" s="204" t="s">
        <v>761</v>
      </c>
      <c r="C156" s="442">
        <v>70</v>
      </c>
      <c r="D156" s="205" t="s">
        <v>33</v>
      </c>
      <c r="E156" s="544"/>
      <c r="F156" s="431">
        <f>C156*E156</f>
        <v>0</v>
      </c>
      <c r="G156" s="206"/>
      <c r="IC156" s="71"/>
      <c r="ID156" s="28"/>
      <c r="IE156" s="28"/>
      <c r="IF156" s="28"/>
      <c r="IG156" s="28"/>
      <c r="IH156" s="28"/>
      <c r="II156" s="28"/>
      <c r="IJ156" s="28"/>
      <c r="IK156" s="28"/>
      <c r="IL156" s="28"/>
      <c r="IM156" s="28"/>
      <c r="IN156" s="28"/>
      <c r="IO156" s="28"/>
      <c r="IP156" s="28"/>
      <c r="IQ156" s="28"/>
      <c r="IR156" s="28"/>
      <c r="IS156" s="28"/>
      <c r="IT156" s="28"/>
      <c r="IU156" s="28"/>
      <c r="IV156" s="28"/>
    </row>
    <row r="157" spans="1:256" s="70" customFormat="1">
      <c r="A157" s="72" t="s">
        <v>11</v>
      </c>
      <c r="B157" s="204" t="s">
        <v>762</v>
      </c>
      <c r="C157" s="442">
        <v>50</v>
      </c>
      <c r="D157" s="205" t="s">
        <v>33</v>
      </c>
      <c r="E157" s="544"/>
      <c r="F157" s="431">
        <f>C157*E157</f>
        <v>0</v>
      </c>
      <c r="G157" s="206"/>
      <c r="IC157" s="71"/>
      <c r="ID157" s="28"/>
      <c r="IE157" s="28"/>
      <c r="IF157" s="28"/>
      <c r="IG157" s="28"/>
      <c r="IH157" s="28"/>
      <c r="II157" s="28"/>
      <c r="IJ157" s="28"/>
      <c r="IK157" s="28"/>
      <c r="IL157" s="28"/>
      <c r="IM157" s="28"/>
      <c r="IN157" s="28"/>
      <c r="IO157" s="28"/>
      <c r="IP157" s="28"/>
      <c r="IQ157" s="28"/>
      <c r="IR157" s="28"/>
      <c r="IS157" s="28"/>
      <c r="IT157" s="28"/>
      <c r="IU157" s="28"/>
      <c r="IV157" s="28"/>
    </row>
    <row r="158" spans="1:256" s="70" customFormat="1">
      <c r="A158" s="186"/>
      <c r="B158" s="68"/>
      <c r="C158" s="442"/>
      <c r="D158" s="171"/>
      <c r="E158" s="370"/>
      <c r="F158" s="431"/>
      <c r="G158" s="206"/>
      <c r="IC158" s="71"/>
      <c r="ID158" s="28"/>
      <c r="IE158" s="28"/>
      <c r="IF158" s="28"/>
      <c r="IG158" s="28"/>
      <c r="IH158" s="28"/>
      <c r="II158" s="28"/>
      <c r="IJ158" s="28"/>
      <c r="IK158" s="28"/>
      <c r="IL158" s="28"/>
      <c r="IM158" s="28"/>
      <c r="IN158" s="28"/>
      <c r="IO158" s="28"/>
      <c r="IP158" s="28"/>
      <c r="IQ158" s="28"/>
      <c r="IR158" s="28"/>
      <c r="IS158" s="28"/>
      <c r="IT158" s="28"/>
      <c r="IU158" s="28"/>
      <c r="IV158" s="28"/>
    </row>
    <row r="159" spans="1:256" s="28" customFormat="1" ht="25.75">
      <c r="A159" s="186">
        <f>+$A$3+COUNT(A$4:A158)*0.01+0.01</f>
        <v>2.21</v>
      </c>
      <c r="B159" s="81" t="s">
        <v>763</v>
      </c>
      <c r="C159" s="443">
        <v>15</v>
      </c>
      <c r="D159" s="210" t="s">
        <v>10</v>
      </c>
      <c r="E159" s="505"/>
      <c r="F159" s="431">
        <f>C159*E159</f>
        <v>0</v>
      </c>
    </row>
    <row r="160" spans="1:256" s="28" customFormat="1">
      <c r="A160" s="67"/>
      <c r="B160" s="81"/>
      <c r="C160" s="208"/>
      <c r="D160" s="82"/>
      <c r="E160" s="367"/>
      <c r="F160" s="431"/>
      <c r="H160" s="187"/>
    </row>
    <row r="161" spans="1:254" s="190" customFormat="1" ht="25.75">
      <c r="A161" s="186">
        <f>+$A$3+COUNT(A$4:A160)*0.01+0.01</f>
        <v>2.2199999999999998</v>
      </c>
      <c r="B161" s="74" t="s">
        <v>85</v>
      </c>
      <c r="C161" s="444"/>
      <c r="D161" s="211"/>
      <c r="E161" s="444"/>
      <c r="F161" s="431"/>
      <c r="G161" s="213"/>
      <c r="H161" s="187"/>
      <c r="IA161" s="185"/>
      <c r="IB161" s="185"/>
      <c r="IC161" s="185"/>
      <c r="ID161" s="185"/>
      <c r="IE161" s="185"/>
      <c r="IF161" s="185"/>
      <c r="IG161" s="185"/>
      <c r="IH161" s="185"/>
      <c r="II161" s="185"/>
      <c r="IJ161" s="185"/>
      <c r="IK161" s="185"/>
      <c r="IL161" s="185"/>
      <c r="IM161" s="185"/>
      <c r="IN161" s="185"/>
      <c r="IO161" s="185"/>
      <c r="IP161" s="185"/>
      <c r="IQ161" s="185"/>
      <c r="IR161" s="185"/>
      <c r="IS161" s="185"/>
      <c r="IT161" s="185"/>
    </row>
    <row r="162" spans="1:254" s="190" customFormat="1" ht="15.45">
      <c r="A162" s="72" t="s">
        <v>11</v>
      </c>
      <c r="B162" s="74" t="s">
        <v>850</v>
      </c>
      <c r="C162" s="444">
        <v>520</v>
      </c>
      <c r="D162" s="211" t="s">
        <v>12</v>
      </c>
      <c r="E162" s="545"/>
      <c r="F162" s="431">
        <f>C162*E162</f>
        <v>0</v>
      </c>
      <c r="G162" s="213"/>
      <c r="H162" s="187"/>
      <c r="IA162" s="214"/>
      <c r="IB162" s="214"/>
      <c r="IC162" s="214"/>
      <c r="ID162" s="214"/>
      <c r="IE162" s="214"/>
      <c r="IF162" s="214"/>
      <c r="IG162" s="214"/>
      <c r="IH162" s="214"/>
      <c r="II162" s="214"/>
      <c r="IJ162" s="214"/>
      <c r="IK162" s="214"/>
      <c r="IL162" s="214"/>
      <c r="IM162" s="214"/>
      <c r="IN162" s="214"/>
      <c r="IO162" s="214"/>
      <c r="IP162" s="214"/>
      <c r="IQ162" s="214"/>
      <c r="IR162" s="214"/>
      <c r="IS162" s="185"/>
      <c r="IT162" s="185"/>
    </row>
    <row r="163" spans="1:254" s="190" customFormat="1" ht="15.45">
      <c r="A163" s="72" t="s">
        <v>11</v>
      </c>
      <c r="B163" s="74" t="s">
        <v>852</v>
      </c>
      <c r="C163" s="444">
        <v>1300</v>
      </c>
      <c r="D163" s="211" t="s">
        <v>12</v>
      </c>
      <c r="E163" s="545"/>
      <c r="F163" s="431">
        <f>C163*E163</f>
        <v>0</v>
      </c>
      <c r="G163" s="213"/>
      <c r="H163" s="187"/>
      <c r="IA163" s="214"/>
      <c r="IB163" s="214"/>
      <c r="IC163" s="214"/>
      <c r="ID163" s="214"/>
      <c r="IE163" s="214"/>
      <c r="IF163" s="214"/>
      <c r="IG163" s="214"/>
      <c r="IH163" s="214"/>
      <c r="II163" s="214"/>
      <c r="IJ163" s="214"/>
      <c r="IK163" s="214"/>
      <c r="IL163" s="214"/>
      <c r="IM163" s="214"/>
      <c r="IN163" s="214"/>
      <c r="IO163" s="214"/>
      <c r="IP163" s="214"/>
      <c r="IQ163" s="214"/>
      <c r="IR163" s="214"/>
      <c r="IS163" s="185"/>
      <c r="IT163" s="185"/>
    </row>
    <row r="164" spans="1:254" s="185" customFormat="1">
      <c r="A164" s="173"/>
      <c r="B164" s="215"/>
      <c r="C164" s="370"/>
      <c r="D164" s="171"/>
      <c r="E164" s="511"/>
      <c r="F164" s="453"/>
      <c r="G164" s="63"/>
      <c r="H164" s="187"/>
      <c r="L164" s="70"/>
    </row>
    <row r="165" spans="1:254" s="185" customFormat="1">
      <c r="A165" s="186">
        <f>+$A$3+COUNT(A$4:A164)*0.01+0.01</f>
        <v>2.23</v>
      </c>
      <c r="B165" s="68" t="s">
        <v>86</v>
      </c>
      <c r="C165" s="370"/>
      <c r="D165" s="171"/>
      <c r="E165" s="370"/>
      <c r="F165" s="431"/>
      <c r="G165" s="63"/>
      <c r="H165" s="187"/>
      <c r="L165" s="70"/>
    </row>
    <row r="166" spans="1:254" s="185" customFormat="1">
      <c r="A166" s="216" t="s">
        <v>14</v>
      </c>
      <c r="B166" s="217" t="s">
        <v>744</v>
      </c>
      <c r="C166" s="370">
        <v>22</v>
      </c>
      <c r="D166" s="189" t="s">
        <v>24</v>
      </c>
      <c r="E166" s="504"/>
      <c r="F166" s="431">
        <f>C166*E166</f>
        <v>0</v>
      </c>
      <c r="G166" s="63"/>
      <c r="H166" s="187"/>
      <c r="L166" s="70"/>
    </row>
    <row r="167" spans="1:254" s="185" customFormat="1">
      <c r="A167" s="216" t="s">
        <v>14</v>
      </c>
      <c r="B167" s="217" t="s">
        <v>568</v>
      </c>
      <c r="C167" s="370">
        <v>145</v>
      </c>
      <c r="D167" s="189" t="s">
        <v>24</v>
      </c>
      <c r="E167" s="504"/>
      <c r="F167" s="431">
        <f t="shared" ref="F167:F182" si="0">C167*E167</f>
        <v>0</v>
      </c>
      <c r="G167" s="63"/>
      <c r="H167" s="187"/>
      <c r="L167" s="70"/>
    </row>
    <row r="168" spans="1:254" s="185" customFormat="1">
      <c r="A168" s="216" t="s">
        <v>14</v>
      </c>
      <c r="B168" s="217" t="s">
        <v>569</v>
      </c>
      <c r="C168" s="370">
        <v>160</v>
      </c>
      <c r="D168" s="189" t="s">
        <v>24</v>
      </c>
      <c r="E168" s="504"/>
      <c r="F168" s="431">
        <f t="shared" si="0"/>
        <v>0</v>
      </c>
      <c r="G168" s="63"/>
      <c r="H168" s="187"/>
      <c r="L168" s="70"/>
    </row>
    <row r="169" spans="1:254" s="185" customFormat="1">
      <c r="A169" s="216" t="s">
        <v>14</v>
      </c>
      <c r="B169" s="217" t="s">
        <v>745</v>
      </c>
      <c r="C169" s="370">
        <v>120</v>
      </c>
      <c r="D169" s="189" t="s">
        <v>24</v>
      </c>
      <c r="E169" s="545"/>
      <c r="F169" s="431">
        <f t="shared" si="0"/>
        <v>0</v>
      </c>
      <c r="G169" s="63"/>
      <c r="H169" s="187"/>
      <c r="L169" s="70"/>
    </row>
    <row r="170" spans="1:254" s="185" customFormat="1">
      <c r="A170" s="216" t="s">
        <v>14</v>
      </c>
      <c r="B170" s="217" t="s">
        <v>573</v>
      </c>
      <c r="C170" s="370">
        <v>420</v>
      </c>
      <c r="D170" s="189" t="s">
        <v>24</v>
      </c>
      <c r="E170" s="545"/>
      <c r="F170" s="431">
        <f t="shared" si="0"/>
        <v>0</v>
      </c>
      <c r="G170" s="63"/>
      <c r="H170" s="187"/>
      <c r="L170" s="70"/>
    </row>
    <row r="171" spans="1:254" s="185" customFormat="1">
      <c r="A171" s="216" t="s">
        <v>14</v>
      </c>
      <c r="B171" s="217" t="s">
        <v>572</v>
      </c>
      <c r="C171" s="370">
        <v>420</v>
      </c>
      <c r="D171" s="189" t="s">
        <v>24</v>
      </c>
      <c r="E171" s="545"/>
      <c r="F171" s="431">
        <f t="shared" si="0"/>
        <v>0</v>
      </c>
      <c r="G171" s="63"/>
      <c r="H171" s="187"/>
      <c r="L171" s="70"/>
    </row>
    <row r="172" spans="1:254" s="185" customFormat="1">
      <c r="A172" s="216" t="s">
        <v>14</v>
      </c>
      <c r="B172" s="217" t="s">
        <v>574</v>
      </c>
      <c r="C172" s="370">
        <v>55</v>
      </c>
      <c r="D172" s="189" t="s">
        <v>24</v>
      </c>
      <c r="E172" s="545"/>
      <c r="F172" s="431">
        <f t="shared" si="0"/>
        <v>0</v>
      </c>
      <c r="G172" s="63"/>
      <c r="H172" s="187"/>
      <c r="L172" s="70"/>
    </row>
    <row r="173" spans="1:254" s="185" customFormat="1">
      <c r="A173" s="216" t="s">
        <v>14</v>
      </c>
      <c r="B173" s="217" t="s">
        <v>571</v>
      </c>
      <c r="C173" s="370">
        <v>60</v>
      </c>
      <c r="D173" s="189" t="s">
        <v>24</v>
      </c>
      <c r="E173" s="545"/>
      <c r="F173" s="431">
        <f t="shared" si="0"/>
        <v>0</v>
      </c>
      <c r="G173" s="63"/>
      <c r="H173" s="187"/>
      <c r="L173" s="70"/>
    </row>
    <row r="174" spans="1:254" s="185" customFormat="1">
      <c r="A174" s="216" t="s">
        <v>14</v>
      </c>
      <c r="B174" s="217" t="s">
        <v>92</v>
      </c>
      <c r="C174" s="370">
        <v>120</v>
      </c>
      <c r="D174" s="189" t="s">
        <v>24</v>
      </c>
      <c r="E174" s="545"/>
      <c r="F174" s="431">
        <f t="shared" si="0"/>
        <v>0</v>
      </c>
      <c r="G174" s="63"/>
      <c r="H174" s="187"/>
      <c r="L174" s="70"/>
    </row>
    <row r="175" spans="1:254" s="185" customFormat="1">
      <c r="A175" s="216" t="s">
        <v>14</v>
      </c>
      <c r="B175" s="185" t="s">
        <v>87</v>
      </c>
      <c r="C175" s="208">
        <v>1550</v>
      </c>
      <c r="D175" s="210" t="s">
        <v>24</v>
      </c>
      <c r="E175" s="545"/>
      <c r="F175" s="431">
        <f t="shared" si="0"/>
        <v>0</v>
      </c>
      <c r="G175" s="63"/>
      <c r="H175" s="187"/>
      <c r="L175" s="70"/>
    </row>
    <row r="176" spans="1:254" s="185" customFormat="1">
      <c r="A176" s="216" t="s">
        <v>14</v>
      </c>
      <c r="B176" s="185" t="s">
        <v>88</v>
      </c>
      <c r="C176" s="208">
        <v>350</v>
      </c>
      <c r="D176" s="210" t="s">
        <v>24</v>
      </c>
      <c r="E176" s="545"/>
      <c r="F176" s="431">
        <f t="shared" si="0"/>
        <v>0</v>
      </c>
      <c r="G176" s="63"/>
      <c r="H176" s="187"/>
      <c r="L176" s="70"/>
    </row>
    <row r="177" spans="1:12" s="185" customFormat="1">
      <c r="A177" s="216" t="s">
        <v>14</v>
      </c>
      <c r="B177" s="185" t="s">
        <v>89</v>
      </c>
      <c r="C177" s="208">
        <v>550</v>
      </c>
      <c r="D177" s="210" t="s">
        <v>24</v>
      </c>
      <c r="E177" s="545"/>
      <c r="F177" s="431">
        <f t="shared" si="0"/>
        <v>0</v>
      </c>
      <c r="G177" s="63"/>
      <c r="H177" s="187"/>
      <c r="L177" s="70"/>
    </row>
    <row r="178" spans="1:12" s="185" customFormat="1">
      <c r="A178" s="216" t="s">
        <v>14</v>
      </c>
      <c r="B178" s="185" t="s">
        <v>90</v>
      </c>
      <c r="C178" s="208">
        <v>1300</v>
      </c>
      <c r="D178" s="210" t="s">
        <v>24</v>
      </c>
      <c r="E178" s="545"/>
      <c r="F178" s="431">
        <f t="shared" si="0"/>
        <v>0</v>
      </c>
      <c r="G178" s="63"/>
      <c r="H178" s="187"/>
      <c r="L178" s="70"/>
    </row>
    <row r="179" spans="1:12" s="185" customFormat="1">
      <c r="A179" s="216" t="s">
        <v>14</v>
      </c>
      <c r="B179" s="185" t="s">
        <v>91</v>
      </c>
      <c r="C179" s="208">
        <v>240</v>
      </c>
      <c r="D179" s="210" t="s">
        <v>24</v>
      </c>
      <c r="E179" s="545"/>
      <c r="F179" s="431">
        <f t="shared" si="0"/>
        <v>0</v>
      </c>
      <c r="G179" s="63"/>
      <c r="H179" s="187"/>
      <c r="L179" s="70"/>
    </row>
    <row r="180" spans="1:12" s="185" customFormat="1">
      <c r="A180" s="216" t="s">
        <v>14</v>
      </c>
      <c r="B180" s="217" t="s">
        <v>93</v>
      </c>
      <c r="C180" s="208">
        <v>150</v>
      </c>
      <c r="D180" s="210" t="s">
        <v>24</v>
      </c>
      <c r="E180" s="545"/>
      <c r="F180" s="431">
        <f t="shared" si="0"/>
        <v>0</v>
      </c>
      <c r="G180" s="63"/>
      <c r="H180" s="187"/>
      <c r="L180" s="31"/>
    </row>
    <row r="181" spans="1:12" s="185" customFormat="1">
      <c r="A181" s="216" t="s">
        <v>14</v>
      </c>
      <c r="B181" s="217" t="s">
        <v>94</v>
      </c>
      <c r="C181" s="208">
        <v>160</v>
      </c>
      <c r="D181" s="210" t="s">
        <v>24</v>
      </c>
      <c r="E181" s="545"/>
      <c r="F181" s="431">
        <f t="shared" si="0"/>
        <v>0</v>
      </c>
      <c r="G181" s="63"/>
      <c r="H181" s="187"/>
      <c r="L181" s="31"/>
    </row>
    <row r="182" spans="1:12" s="185" customFormat="1" ht="25.75">
      <c r="A182" s="216" t="s">
        <v>14</v>
      </c>
      <c r="B182" s="217" t="s">
        <v>618</v>
      </c>
      <c r="C182" s="208">
        <v>170</v>
      </c>
      <c r="D182" s="210" t="s">
        <v>24</v>
      </c>
      <c r="E182" s="545"/>
      <c r="F182" s="431">
        <f t="shared" si="0"/>
        <v>0</v>
      </c>
      <c r="G182" s="63"/>
      <c r="H182" s="187"/>
      <c r="L182" s="31"/>
    </row>
    <row r="183" spans="1:12" s="185" customFormat="1">
      <c r="A183" s="72"/>
      <c r="B183" s="217"/>
      <c r="C183" s="370"/>
      <c r="D183" s="171"/>
      <c r="E183" s="370"/>
      <c r="F183" s="212"/>
      <c r="G183" s="63"/>
      <c r="H183" s="187"/>
      <c r="L183" s="31"/>
    </row>
    <row r="184" spans="1:12" s="185" customFormat="1" ht="83.25" customHeight="1">
      <c r="A184" s="186">
        <f>+$A$3+COUNT(A$4:A183)*0.01+0.01</f>
        <v>2.2399999999999998</v>
      </c>
      <c r="B184" s="68" t="s">
        <v>95</v>
      </c>
      <c r="C184" s="370"/>
      <c r="D184" s="171"/>
      <c r="E184" s="370"/>
      <c r="F184" s="212"/>
      <c r="G184" s="63"/>
      <c r="H184" s="187"/>
      <c r="L184" s="31"/>
    </row>
    <row r="185" spans="1:12" s="185" customFormat="1" ht="25.75">
      <c r="A185" s="216" t="s">
        <v>14</v>
      </c>
      <c r="B185" s="217" t="s">
        <v>600</v>
      </c>
      <c r="C185" s="370">
        <v>40</v>
      </c>
      <c r="D185" s="189" t="s">
        <v>24</v>
      </c>
      <c r="E185" s="545"/>
      <c r="F185" s="431">
        <f t="shared" ref="F185:F200" si="1">C185*E185</f>
        <v>0</v>
      </c>
      <c r="G185" s="63"/>
      <c r="H185" s="187"/>
      <c r="L185" s="31"/>
    </row>
    <row r="186" spans="1:12" s="185" customFormat="1">
      <c r="A186" s="216" t="s">
        <v>14</v>
      </c>
      <c r="B186" s="217" t="s">
        <v>601</v>
      </c>
      <c r="C186" s="370">
        <v>25</v>
      </c>
      <c r="D186" s="189" t="s">
        <v>24</v>
      </c>
      <c r="E186" s="545"/>
      <c r="F186" s="431">
        <f t="shared" si="1"/>
        <v>0</v>
      </c>
      <c r="G186" s="63"/>
      <c r="H186" s="187"/>
      <c r="L186" s="31"/>
    </row>
    <row r="187" spans="1:12" s="185" customFormat="1">
      <c r="A187" s="216" t="s">
        <v>14</v>
      </c>
      <c r="B187" s="217" t="s">
        <v>602</v>
      </c>
      <c r="C187" s="370">
        <v>25</v>
      </c>
      <c r="D187" s="189" t="s">
        <v>24</v>
      </c>
      <c r="E187" s="545"/>
      <c r="F187" s="431">
        <f>C187*E187</f>
        <v>0</v>
      </c>
      <c r="G187" s="63"/>
      <c r="H187" s="187"/>
      <c r="L187" s="31"/>
    </row>
    <row r="188" spans="1:12" s="185" customFormat="1">
      <c r="A188" s="216" t="s">
        <v>14</v>
      </c>
      <c r="B188" s="217" t="s">
        <v>603</v>
      </c>
      <c r="C188" s="370">
        <v>15</v>
      </c>
      <c r="D188" s="189" t="s">
        <v>24</v>
      </c>
      <c r="E188" s="545"/>
      <c r="F188" s="431">
        <f>C188*E188</f>
        <v>0</v>
      </c>
      <c r="G188" s="63"/>
      <c r="H188" s="187"/>
      <c r="L188" s="31"/>
    </row>
    <row r="189" spans="1:12" s="185" customFormat="1">
      <c r="A189" s="216" t="s">
        <v>14</v>
      </c>
      <c r="B189" s="185" t="s">
        <v>604</v>
      </c>
      <c r="C189" s="208">
        <v>250</v>
      </c>
      <c r="D189" s="210" t="s">
        <v>24</v>
      </c>
      <c r="E189" s="545"/>
      <c r="F189" s="431">
        <f t="shared" si="1"/>
        <v>0</v>
      </c>
      <c r="G189" s="188"/>
      <c r="H189" s="187"/>
      <c r="K189" s="218"/>
    </row>
    <row r="190" spans="1:12" s="185" customFormat="1">
      <c r="A190" s="216" t="s">
        <v>14</v>
      </c>
      <c r="B190" s="185" t="s">
        <v>606</v>
      </c>
      <c r="C190" s="208">
        <v>250</v>
      </c>
      <c r="D190" s="210" t="s">
        <v>24</v>
      </c>
      <c r="E190" s="545"/>
      <c r="F190" s="431">
        <f t="shared" si="1"/>
        <v>0</v>
      </c>
      <c r="G190" s="188"/>
      <c r="H190" s="187"/>
      <c r="K190" s="218"/>
    </row>
    <row r="191" spans="1:12" s="185" customFormat="1">
      <c r="A191" s="216" t="s">
        <v>14</v>
      </c>
      <c r="B191" s="185" t="s">
        <v>605</v>
      </c>
      <c r="C191" s="208">
        <v>125</v>
      </c>
      <c r="D191" s="210" t="s">
        <v>24</v>
      </c>
      <c r="E191" s="545"/>
      <c r="F191" s="431">
        <f t="shared" si="1"/>
        <v>0</v>
      </c>
      <c r="G191" s="188"/>
      <c r="H191" s="187"/>
      <c r="K191" s="218"/>
    </row>
    <row r="192" spans="1:12" s="185" customFormat="1">
      <c r="A192" s="216" t="s">
        <v>14</v>
      </c>
      <c r="B192" s="185" t="s">
        <v>607</v>
      </c>
      <c r="C192" s="208">
        <v>25</v>
      </c>
      <c r="D192" s="210" t="s">
        <v>24</v>
      </c>
      <c r="E192" s="545"/>
      <c r="F192" s="431">
        <f t="shared" si="1"/>
        <v>0</v>
      </c>
      <c r="G192" s="188"/>
      <c r="H192" s="187"/>
      <c r="K192" s="218"/>
    </row>
    <row r="193" spans="1:12" s="185" customFormat="1">
      <c r="A193" s="216" t="s">
        <v>14</v>
      </c>
      <c r="B193" s="185" t="s">
        <v>608</v>
      </c>
      <c r="C193" s="208">
        <v>50</v>
      </c>
      <c r="D193" s="210" t="s">
        <v>24</v>
      </c>
      <c r="E193" s="545"/>
      <c r="F193" s="431">
        <f t="shared" si="1"/>
        <v>0</v>
      </c>
      <c r="G193" s="188"/>
      <c r="H193" s="187"/>
      <c r="K193" s="218"/>
    </row>
    <row r="194" spans="1:12" s="185" customFormat="1">
      <c r="A194" s="216" t="s">
        <v>14</v>
      </c>
      <c r="B194" s="217" t="s">
        <v>93</v>
      </c>
      <c r="C194" s="208">
        <v>70</v>
      </c>
      <c r="D194" s="210" t="s">
        <v>24</v>
      </c>
      <c r="E194" s="545"/>
      <c r="F194" s="431">
        <f t="shared" si="1"/>
        <v>0</v>
      </c>
      <c r="G194" s="63"/>
      <c r="H194" s="187"/>
      <c r="L194" s="31"/>
    </row>
    <row r="195" spans="1:12" s="185" customFormat="1">
      <c r="A195" s="216" t="s">
        <v>14</v>
      </c>
      <c r="B195" s="217" t="s">
        <v>96</v>
      </c>
      <c r="C195" s="208">
        <v>130</v>
      </c>
      <c r="D195" s="210" t="s">
        <v>24</v>
      </c>
      <c r="E195" s="545"/>
      <c r="F195" s="431">
        <f t="shared" si="1"/>
        <v>0</v>
      </c>
      <c r="G195" s="63"/>
      <c r="H195" s="187"/>
      <c r="L195" s="31"/>
    </row>
    <row r="196" spans="1:12" s="185" customFormat="1">
      <c r="A196" s="216" t="s">
        <v>14</v>
      </c>
      <c r="B196" s="217" t="s">
        <v>598</v>
      </c>
      <c r="C196" s="208">
        <v>280</v>
      </c>
      <c r="D196" s="210" t="s">
        <v>24</v>
      </c>
      <c r="E196" s="545"/>
      <c r="F196" s="431">
        <f>C196*E196</f>
        <v>0</v>
      </c>
      <c r="G196" s="63"/>
      <c r="H196" s="187"/>
      <c r="L196" s="31"/>
    </row>
    <row r="197" spans="1:12" s="185" customFormat="1">
      <c r="A197" s="216" t="s">
        <v>14</v>
      </c>
      <c r="B197" s="217" t="s">
        <v>97</v>
      </c>
      <c r="C197" s="208">
        <v>60</v>
      </c>
      <c r="D197" s="210" t="s">
        <v>24</v>
      </c>
      <c r="E197" s="545"/>
      <c r="F197" s="431">
        <f t="shared" si="1"/>
        <v>0</v>
      </c>
      <c r="H197" s="187"/>
    </row>
    <row r="198" spans="1:12" s="185" customFormat="1">
      <c r="A198" s="216" t="s">
        <v>14</v>
      </c>
      <c r="B198" s="217" t="s">
        <v>98</v>
      </c>
      <c r="C198" s="208">
        <v>50</v>
      </c>
      <c r="D198" s="210" t="s">
        <v>24</v>
      </c>
      <c r="E198" s="545"/>
      <c r="F198" s="431">
        <f t="shared" si="1"/>
        <v>0</v>
      </c>
      <c r="G198" s="63"/>
      <c r="H198" s="187"/>
    </row>
    <row r="199" spans="1:12" s="185" customFormat="1" ht="25.75">
      <c r="A199" s="216" t="s">
        <v>14</v>
      </c>
      <c r="B199" s="217" t="s">
        <v>599</v>
      </c>
      <c r="C199" s="208">
        <v>40</v>
      </c>
      <c r="D199" s="210" t="s">
        <v>24</v>
      </c>
      <c r="E199" s="545"/>
      <c r="F199" s="431">
        <f>C199*E199</f>
        <v>0</v>
      </c>
      <c r="G199" s="63"/>
      <c r="H199" s="187"/>
    </row>
    <row r="200" spans="1:12" s="185" customFormat="1" ht="25.75">
      <c r="A200" s="216" t="s">
        <v>14</v>
      </c>
      <c r="B200" s="217" t="s">
        <v>597</v>
      </c>
      <c r="C200" s="208">
        <v>140</v>
      </c>
      <c r="D200" s="210" t="s">
        <v>24</v>
      </c>
      <c r="E200" s="545"/>
      <c r="F200" s="431">
        <f t="shared" si="1"/>
        <v>0</v>
      </c>
      <c r="G200" s="63"/>
      <c r="H200" s="187"/>
    </row>
    <row r="201" spans="1:12" s="185" customFormat="1">
      <c r="A201" s="216"/>
      <c r="B201" s="217"/>
      <c r="C201" s="208"/>
      <c r="D201" s="210"/>
      <c r="E201" s="444"/>
      <c r="F201" s="431"/>
      <c r="G201" s="63"/>
      <c r="H201" s="187"/>
    </row>
    <row r="202" spans="1:12" s="185" customFormat="1">
      <c r="A202" s="216"/>
      <c r="B202" s="217"/>
      <c r="C202" s="208"/>
      <c r="D202" s="210"/>
      <c r="E202" s="444"/>
      <c r="F202" s="431"/>
      <c r="G202" s="63"/>
      <c r="H202" s="187"/>
    </row>
    <row r="203" spans="1:12" s="37" customFormat="1" ht="38.6">
      <c r="A203" s="186">
        <f>+$A$3+COUNT(A$4:A202)*0.01+0.01</f>
        <v>2.25</v>
      </c>
      <c r="B203" s="331" t="s">
        <v>771</v>
      </c>
      <c r="C203" s="445"/>
      <c r="D203" s="332"/>
      <c r="E203" s="445"/>
      <c r="F203" s="454"/>
      <c r="G203" s="333"/>
    </row>
    <row r="204" spans="1:12" s="37" customFormat="1" ht="29.8" customHeight="1">
      <c r="A204" s="334"/>
      <c r="B204" s="331" t="s">
        <v>767</v>
      </c>
      <c r="C204" s="445"/>
      <c r="D204" s="332"/>
      <c r="E204" s="445"/>
      <c r="F204" s="454"/>
      <c r="G204" s="333"/>
    </row>
    <row r="205" spans="1:12" s="37" customFormat="1">
      <c r="A205" s="335" t="s">
        <v>14</v>
      </c>
      <c r="B205" s="331" t="s">
        <v>772</v>
      </c>
      <c r="C205" s="208">
        <v>90</v>
      </c>
      <c r="D205" s="210" t="s">
        <v>12</v>
      </c>
      <c r="E205" s="546"/>
      <c r="F205" s="460">
        <f>C205*E205</f>
        <v>0</v>
      </c>
      <c r="G205" s="333"/>
    </row>
    <row r="206" spans="1:12" s="37" customFormat="1">
      <c r="A206" s="335" t="s">
        <v>14</v>
      </c>
      <c r="B206" s="331" t="s">
        <v>768</v>
      </c>
      <c r="C206" s="208">
        <v>230</v>
      </c>
      <c r="D206" s="210" t="s">
        <v>12</v>
      </c>
      <c r="E206" s="546"/>
      <c r="F206" s="460">
        <f>C206*E206</f>
        <v>0</v>
      </c>
      <c r="G206" s="333"/>
    </row>
    <row r="207" spans="1:12" s="37" customFormat="1" ht="14.15">
      <c r="A207" s="335" t="s">
        <v>14</v>
      </c>
      <c r="B207" s="331" t="s">
        <v>857</v>
      </c>
      <c r="C207" s="208">
        <v>140</v>
      </c>
      <c r="D207" s="210" t="s">
        <v>12</v>
      </c>
      <c r="E207" s="546"/>
      <c r="F207" s="460">
        <f>C207*E207</f>
        <v>0</v>
      </c>
      <c r="G207" s="333"/>
    </row>
    <row r="208" spans="1:12" s="185" customFormat="1">
      <c r="A208" s="216"/>
      <c r="B208" s="217"/>
      <c r="C208" s="208"/>
      <c r="D208" s="210"/>
      <c r="E208" s="444"/>
      <c r="F208" s="431"/>
      <c r="G208" s="63"/>
      <c r="H208" s="187"/>
    </row>
    <row r="209" spans="1:10" s="338" customFormat="1">
      <c r="A209" s="186">
        <f>+$A$3+COUNT(A$4:A208)*0.01+0.01</f>
        <v>2.2599999999999998</v>
      </c>
      <c r="B209" s="336" t="s">
        <v>773</v>
      </c>
      <c r="C209" s="445"/>
      <c r="D209" s="332"/>
      <c r="E209" s="445"/>
      <c r="F209" s="454"/>
      <c r="G209" s="337"/>
      <c r="I209" s="339"/>
      <c r="J209" s="332"/>
    </row>
    <row r="210" spans="1:10" s="338" customFormat="1" ht="25.75">
      <c r="A210" s="335" t="s">
        <v>14</v>
      </c>
      <c r="B210" s="340" t="s">
        <v>776</v>
      </c>
      <c r="C210" s="445">
        <v>1</v>
      </c>
      <c r="D210" s="332" t="s">
        <v>10</v>
      </c>
      <c r="E210" s="546"/>
      <c r="F210" s="460">
        <f t="shared" ref="F210:F215" si="2">C210*E210</f>
        <v>0</v>
      </c>
      <c r="G210" s="337"/>
      <c r="H210" s="28"/>
      <c r="I210" s="28"/>
      <c r="J210" s="332"/>
    </row>
    <row r="211" spans="1:10" s="338" customFormat="1" ht="25.75">
      <c r="A211" s="335" t="s">
        <v>14</v>
      </c>
      <c r="B211" s="340" t="s">
        <v>777</v>
      </c>
      <c r="C211" s="445">
        <v>1</v>
      </c>
      <c r="D211" s="332" t="s">
        <v>10</v>
      </c>
      <c r="E211" s="546"/>
      <c r="F211" s="460">
        <f t="shared" si="2"/>
        <v>0</v>
      </c>
      <c r="G211" s="337"/>
      <c r="H211" s="28"/>
      <c r="I211" s="28"/>
      <c r="J211" s="332"/>
    </row>
    <row r="212" spans="1:10" s="338" customFormat="1" ht="25.75">
      <c r="A212" s="335" t="s">
        <v>14</v>
      </c>
      <c r="B212" s="340" t="s">
        <v>778</v>
      </c>
      <c r="C212" s="445">
        <v>5</v>
      </c>
      <c r="D212" s="332" t="s">
        <v>10</v>
      </c>
      <c r="E212" s="546"/>
      <c r="F212" s="460">
        <f t="shared" si="2"/>
        <v>0</v>
      </c>
      <c r="G212" s="337"/>
      <c r="H212" s="28"/>
      <c r="I212" s="28"/>
      <c r="J212" s="332"/>
    </row>
    <row r="213" spans="1:10" s="338" customFormat="1" ht="25.75">
      <c r="A213" s="335" t="s">
        <v>14</v>
      </c>
      <c r="B213" s="340" t="s">
        <v>779</v>
      </c>
      <c r="C213" s="445">
        <v>12</v>
      </c>
      <c r="D213" s="332" t="s">
        <v>10</v>
      </c>
      <c r="E213" s="546"/>
      <c r="F213" s="460">
        <f t="shared" si="2"/>
        <v>0</v>
      </c>
      <c r="G213" s="337"/>
      <c r="H213" s="28"/>
      <c r="I213" s="28"/>
      <c r="J213" s="332"/>
    </row>
    <row r="214" spans="1:10" s="338" customFormat="1" ht="25.75">
      <c r="A214" s="335" t="s">
        <v>14</v>
      </c>
      <c r="B214" s="340" t="s">
        <v>774</v>
      </c>
      <c r="C214" s="445">
        <v>15</v>
      </c>
      <c r="D214" s="332" t="s">
        <v>10</v>
      </c>
      <c r="E214" s="546"/>
      <c r="F214" s="460">
        <f t="shared" si="2"/>
        <v>0</v>
      </c>
      <c r="G214" s="337"/>
      <c r="H214" s="28"/>
      <c r="I214" s="28"/>
      <c r="J214" s="332"/>
    </row>
    <row r="215" spans="1:10" s="338" customFormat="1">
      <c r="A215" s="335" t="s">
        <v>14</v>
      </c>
      <c r="B215" s="340" t="s">
        <v>775</v>
      </c>
      <c r="C215" s="445">
        <v>30</v>
      </c>
      <c r="D215" s="332" t="s">
        <v>10</v>
      </c>
      <c r="E215" s="546"/>
      <c r="F215" s="460">
        <f t="shared" si="2"/>
        <v>0</v>
      </c>
      <c r="G215" s="337"/>
      <c r="H215" s="28"/>
      <c r="I215" s="28"/>
      <c r="J215" s="332"/>
    </row>
    <row r="216" spans="1:10" s="185" customFormat="1">
      <c r="A216" s="216"/>
      <c r="B216" s="217"/>
      <c r="C216" s="208"/>
      <c r="D216" s="210"/>
      <c r="E216" s="444"/>
      <c r="F216" s="431"/>
      <c r="G216" s="63"/>
      <c r="H216" s="187"/>
    </row>
    <row r="217" spans="1:10" s="185" customFormat="1" ht="25.75">
      <c r="A217" s="186">
        <f>+$A$3+COUNT(A$4:A216)*0.01+0.01</f>
        <v>2.2699999999999996</v>
      </c>
      <c r="B217" s="219" t="s">
        <v>579</v>
      </c>
      <c r="C217" s="370"/>
      <c r="D217" s="171"/>
      <c r="E217" s="370"/>
      <c r="F217" s="208"/>
      <c r="G217" s="63"/>
      <c r="H217" s="187"/>
    </row>
    <row r="218" spans="1:10" s="185" customFormat="1" ht="25.75">
      <c r="A218" s="72" t="s">
        <v>11</v>
      </c>
      <c r="B218" s="68" t="s">
        <v>596</v>
      </c>
      <c r="C218" s="370">
        <v>1</v>
      </c>
      <c r="D218" s="171" t="s">
        <v>10</v>
      </c>
      <c r="E218" s="547"/>
      <c r="F218" s="431">
        <f>C218*E218</f>
        <v>0</v>
      </c>
      <c r="G218" s="63"/>
      <c r="H218" s="187"/>
    </row>
    <row r="219" spans="1:10" s="185" customFormat="1">
      <c r="A219" s="72" t="s">
        <v>11</v>
      </c>
      <c r="B219" s="68" t="s">
        <v>99</v>
      </c>
      <c r="C219" s="370">
        <v>2</v>
      </c>
      <c r="D219" s="171" t="s">
        <v>10</v>
      </c>
      <c r="E219" s="547"/>
      <c r="F219" s="431">
        <f t="shared" ref="F219:F227" si="3">C219*E219</f>
        <v>0</v>
      </c>
      <c r="G219" s="63"/>
      <c r="H219" s="187"/>
    </row>
    <row r="220" spans="1:10" s="185" customFormat="1">
      <c r="A220" s="72" t="s">
        <v>11</v>
      </c>
      <c r="B220" s="68" t="s">
        <v>100</v>
      </c>
      <c r="C220" s="370">
        <v>2</v>
      </c>
      <c r="D220" s="171" t="s">
        <v>10</v>
      </c>
      <c r="E220" s="547"/>
      <c r="F220" s="431">
        <f>C220*E220</f>
        <v>0</v>
      </c>
      <c r="G220" s="63"/>
      <c r="H220" s="187"/>
    </row>
    <row r="221" spans="1:10" s="185" customFormat="1">
      <c r="A221" s="72" t="s">
        <v>11</v>
      </c>
      <c r="B221" s="68" t="s">
        <v>581</v>
      </c>
      <c r="C221" s="370">
        <v>2</v>
      </c>
      <c r="D221" s="171" t="s">
        <v>10</v>
      </c>
      <c r="E221" s="547"/>
      <c r="F221" s="431">
        <f>C221*E221</f>
        <v>0</v>
      </c>
      <c r="G221" s="63"/>
      <c r="H221" s="187"/>
    </row>
    <row r="222" spans="1:10" s="185" customFormat="1">
      <c r="A222" s="72" t="s">
        <v>11</v>
      </c>
      <c r="B222" s="68" t="s">
        <v>580</v>
      </c>
      <c r="C222" s="370">
        <v>6</v>
      </c>
      <c r="D222" s="171" t="s">
        <v>10</v>
      </c>
      <c r="E222" s="547"/>
      <c r="F222" s="431">
        <f t="shared" si="3"/>
        <v>0</v>
      </c>
      <c r="G222" s="63"/>
      <c r="H222" s="187"/>
    </row>
    <row r="223" spans="1:10" s="185" customFormat="1">
      <c r="A223" s="72" t="s">
        <v>11</v>
      </c>
      <c r="B223" s="68" t="s">
        <v>583</v>
      </c>
      <c r="C223" s="370">
        <v>1</v>
      </c>
      <c r="D223" s="171" t="s">
        <v>10</v>
      </c>
      <c r="E223" s="547"/>
      <c r="F223" s="431">
        <f>C223*E223</f>
        <v>0</v>
      </c>
      <c r="G223" s="63"/>
      <c r="H223" s="187"/>
    </row>
    <row r="224" spans="1:10" s="185" customFormat="1">
      <c r="A224" s="72" t="s">
        <v>11</v>
      </c>
      <c r="B224" s="68" t="s">
        <v>101</v>
      </c>
      <c r="C224" s="370">
        <v>10</v>
      </c>
      <c r="D224" s="171" t="s">
        <v>10</v>
      </c>
      <c r="E224" s="547"/>
      <c r="F224" s="431">
        <f t="shared" si="3"/>
        <v>0</v>
      </c>
      <c r="G224" s="63"/>
      <c r="H224" s="187"/>
    </row>
    <row r="225" spans="1:12" s="185" customFormat="1">
      <c r="A225" s="72" t="s">
        <v>11</v>
      </c>
      <c r="B225" s="68" t="s">
        <v>102</v>
      </c>
      <c r="C225" s="370">
        <v>12</v>
      </c>
      <c r="D225" s="171" t="s">
        <v>10</v>
      </c>
      <c r="E225" s="547"/>
      <c r="F225" s="431">
        <f t="shared" si="3"/>
        <v>0</v>
      </c>
      <c r="G225" s="63"/>
      <c r="H225" s="187"/>
    </row>
    <row r="226" spans="1:12" s="185" customFormat="1">
      <c r="A226" s="72" t="s">
        <v>11</v>
      </c>
      <c r="B226" s="68" t="s">
        <v>582</v>
      </c>
      <c r="C226" s="370">
        <v>2</v>
      </c>
      <c r="D226" s="171" t="s">
        <v>10</v>
      </c>
      <c r="E226" s="547"/>
      <c r="F226" s="431">
        <f>C226*E226</f>
        <v>0</v>
      </c>
      <c r="G226" s="63"/>
      <c r="H226" s="187"/>
    </row>
    <row r="227" spans="1:12" s="185" customFormat="1">
      <c r="A227" s="72" t="s">
        <v>11</v>
      </c>
      <c r="B227" s="68" t="s">
        <v>578</v>
      </c>
      <c r="C227" s="370">
        <v>4</v>
      </c>
      <c r="D227" s="171" t="s">
        <v>10</v>
      </c>
      <c r="E227" s="547"/>
      <c r="F227" s="431">
        <f t="shared" si="3"/>
        <v>0</v>
      </c>
      <c r="G227" s="63"/>
      <c r="H227" s="187"/>
    </row>
    <row r="228" spans="1:12" s="185" customFormat="1" ht="25.75">
      <c r="A228" s="72" t="s">
        <v>11</v>
      </c>
      <c r="B228" s="68" t="s">
        <v>584</v>
      </c>
      <c r="C228" s="370">
        <v>25</v>
      </c>
      <c r="D228" s="171" t="s">
        <v>10</v>
      </c>
      <c r="E228" s="504"/>
      <c r="F228" s="431">
        <f>C228*E228</f>
        <v>0</v>
      </c>
      <c r="G228" s="63"/>
      <c r="H228" s="187"/>
    </row>
    <row r="229" spans="1:12" s="185" customFormat="1" ht="25.75">
      <c r="A229" s="72" t="s">
        <v>11</v>
      </c>
      <c r="B229" s="68" t="s">
        <v>766</v>
      </c>
      <c r="C229" s="370">
        <v>32</v>
      </c>
      <c r="D229" s="171" t="s">
        <v>10</v>
      </c>
      <c r="E229" s="504"/>
      <c r="F229" s="431">
        <f>C229*E229</f>
        <v>0</v>
      </c>
      <c r="G229" s="63"/>
      <c r="H229" s="187"/>
    </row>
    <row r="230" spans="1:12" s="185" customFormat="1">
      <c r="A230" s="72"/>
      <c r="B230" s="217"/>
      <c r="C230" s="370"/>
      <c r="D230" s="171"/>
      <c r="E230" s="370"/>
      <c r="F230" s="212"/>
      <c r="G230" s="63"/>
      <c r="H230" s="187"/>
      <c r="L230" s="31"/>
    </row>
    <row r="231" spans="1:12" s="185" customFormat="1" ht="96" customHeight="1">
      <c r="A231" s="186">
        <f>+$A$3+COUNT(A$4:A230)*0.01+0.01</f>
        <v>2.2799999999999998</v>
      </c>
      <c r="B231" s="68" t="s">
        <v>854</v>
      </c>
      <c r="C231" s="370"/>
      <c r="D231" s="222"/>
      <c r="E231" s="444"/>
      <c r="F231" s="431"/>
      <c r="G231" s="213"/>
      <c r="H231" s="187"/>
    </row>
    <row r="232" spans="1:12" s="185" customFormat="1">
      <c r="A232" s="146" t="s">
        <v>11</v>
      </c>
      <c r="B232" s="68" t="s">
        <v>103</v>
      </c>
      <c r="C232" s="370">
        <v>4</v>
      </c>
      <c r="D232" s="222" t="s">
        <v>10</v>
      </c>
      <c r="E232" s="504"/>
      <c r="F232" s="431">
        <f>C232*E232</f>
        <v>0</v>
      </c>
      <c r="G232" s="213"/>
      <c r="H232" s="187"/>
    </row>
    <row r="233" spans="1:12" s="185" customFormat="1">
      <c r="A233" s="146" t="s">
        <v>11</v>
      </c>
      <c r="B233" s="68" t="s">
        <v>104</v>
      </c>
      <c r="C233" s="370">
        <v>3</v>
      </c>
      <c r="D233" s="222" t="s">
        <v>10</v>
      </c>
      <c r="E233" s="504"/>
      <c r="F233" s="431">
        <f>C233*E233</f>
        <v>0</v>
      </c>
      <c r="G233" s="213"/>
      <c r="H233" s="187"/>
    </row>
    <row r="234" spans="1:12" s="185" customFormat="1">
      <c r="A234" s="146" t="s">
        <v>11</v>
      </c>
      <c r="B234" s="68" t="s">
        <v>105</v>
      </c>
      <c r="C234" s="370">
        <v>2</v>
      </c>
      <c r="D234" s="222" t="s">
        <v>10</v>
      </c>
      <c r="E234" s="504"/>
      <c r="F234" s="431">
        <f>C234*E234</f>
        <v>0</v>
      </c>
      <c r="G234" s="213"/>
      <c r="H234" s="187"/>
    </row>
    <row r="235" spans="1:12" s="185" customFormat="1">
      <c r="A235" s="146" t="s">
        <v>11</v>
      </c>
      <c r="B235" s="68" t="s">
        <v>106</v>
      </c>
      <c r="C235" s="370">
        <v>2</v>
      </c>
      <c r="D235" s="222" t="s">
        <v>10</v>
      </c>
      <c r="E235" s="504"/>
      <c r="F235" s="431">
        <f>C235*E235</f>
        <v>0</v>
      </c>
      <c r="G235" s="213"/>
      <c r="H235" s="187"/>
    </row>
    <row r="236" spans="1:12" s="185" customFormat="1">
      <c r="A236" s="146" t="s">
        <v>11</v>
      </c>
      <c r="B236" s="68" t="s">
        <v>107</v>
      </c>
      <c r="C236" s="370">
        <v>5</v>
      </c>
      <c r="D236" s="222" t="s">
        <v>10</v>
      </c>
      <c r="E236" s="504"/>
      <c r="F236" s="431">
        <f>C236*E236</f>
        <v>0</v>
      </c>
      <c r="G236" s="213"/>
      <c r="H236" s="187"/>
    </row>
    <row r="237" spans="1:12" s="185" customFormat="1">
      <c r="A237" s="72"/>
      <c r="B237" s="217"/>
      <c r="C237" s="370"/>
      <c r="D237" s="171"/>
      <c r="E237" s="370"/>
      <c r="F237" s="212"/>
      <c r="G237" s="63"/>
      <c r="H237" s="187"/>
      <c r="L237" s="31"/>
    </row>
    <row r="238" spans="1:12" s="190" customFormat="1" ht="25.75">
      <c r="A238" s="186">
        <f>+$A$3+COUNT(A$4:A237)*0.01+0.01</f>
        <v>2.29</v>
      </c>
      <c r="B238" s="223" t="s">
        <v>108</v>
      </c>
      <c r="C238" s="208"/>
      <c r="D238" s="221"/>
      <c r="E238" s="370"/>
      <c r="F238" s="431"/>
      <c r="G238" s="62"/>
      <c r="H238" s="187"/>
      <c r="I238" s="189"/>
      <c r="J238" s="189"/>
      <c r="K238" s="189"/>
    </row>
    <row r="239" spans="1:12" s="190" customFormat="1">
      <c r="A239" s="72" t="s">
        <v>11</v>
      </c>
      <c r="B239" s="68" t="s">
        <v>109</v>
      </c>
      <c r="C239" s="370">
        <v>3</v>
      </c>
      <c r="D239" s="171" t="s">
        <v>33</v>
      </c>
      <c r="E239" s="504"/>
      <c r="F239" s="431">
        <f>C239*E239</f>
        <v>0</v>
      </c>
      <c r="G239" s="62"/>
      <c r="H239" s="187"/>
      <c r="I239" s="189"/>
      <c r="J239" s="189"/>
      <c r="K239" s="189"/>
    </row>
    <row r="240" spans="1:12" s="190" customFormat="1">
      <c r="A240" s="72"/>
      <c r="B240" s="68"/>
      <c r="C240" s="370"/>
      <c r="D240" s="171"/>
      <c r="E240" s="370"/>
      <c r="F240" s="431"/>
      <c r="G240" s="62"/>
      <c r="H240" s="187"/>
      <c r="I240" s="189"/>
      <c r="J240" s="189"/>
      <c r="K240" s="189"/>
    </row>
    <row r="241" spans="1:256" s="190" customFormat="1" ht="25.75">
      <c r="A241" s="186">
        <f>+$A$3+COUNT(A$4:A240)*0.01+0.01</f>
        <v>2.2999999999999998</v>
      </c>
      <c r="B241" s="223" t="s">
        <v>110</v>
      </c>
      <c r="C241" s="208"/>
      <c r="D241" s="221"/>
      <c r="E241" s="370"/>
      <c r="F241" s="431"/>
      <c r="G241" s="62"/>
      <c r="H241" s="187"/>
      <c r="I241" s="189"/>
      <c r="J241" s="189"/>
      <c r="K241" s="189"/>
    </row>
    <row r="242" spans="1:256" s="190" customFormat="1">
      <c r="A242" s="72" t="s">
        <v>11</v>
      </c>
      <c r="B242" s="68" t="s">
        <v>111</v>
      </c>
      <c r="C242" s="370">
        <v>22</v>
      </c>
      <c r="D242" s="171" t="s">
        <v>33</v>
      </c>
      <c r="E242" s="504"/>
      <c r="F242" s="431">
        <f>C242*E242</f>
        <v>0</v>
      </c>
      <c r="G242" s="188"/>
      <c r="H242" s="187"/>
      <c r="I242" s="189"/>
      <c r="J242" s="189"/>
      <c r="K242" s="189"/>
    </row>
    <row r="243" spans="1:256" s="190" customFormat="1">
      <c r="A243" s="72" t="s">
        <v>11</v>
      </c>
      <c r="B243" s="68" t="s">
        <v>112</v>
      </c>
      <c r="C243" s="370">
        <v>4</v>
      </c>
      <c r="D243" s="171" t="s">
        <v>33</v>
      </c>
      <c r="E243" s="504"/>
      <c r="F243" s="431">
        <f>C243*E243</f>
        <v>0</v>
      </c>
      <c r="G243" s="188"/>
      <c r="H243" s="187"/>
      <c r="I243" s="189"/>
      <c r="J243" s="189"/>
      <c r="K243" s="189"/>
    </row>
    <row r="244" spans="1:256" s="190" customFormat="1">
      <c r="A244" s="72"/>
      <c r="B244" s="68"/>
      <c r="C244" s="370"/>
      <c r="D244" s="171"/>
      <c r="E244" s="370"/>
      <c r="F244" s="431"/>
      <c r="G244" s="188"/>
      <c r="H244" s="187"/>
      <c r="I244" s="189"/>
      <c r="J244" s="189"/>
      <c r="K244" s="189"/>
    </row>
    <row r="245" spans="1:256" s="190" customFormat="1">
      <c r="A245" s="186">
        <f>+$A$3+COUNT(A$4:A244)*0.01+0.01</f>
        <v>2.3099999999999996</v>
      </c>
      <c r="B245" s="223" t="s">
        <v>114</v>
      </c>
      <c r="C245" s="208"/>
      <c r="D245" s="221"/>
      <c r="E245" s="370"/>
      <c r="F245" s="431"/>
      <c r="G245" s="62"/>
      <c r="H245" s="187"/>
      <c r="I245" s="189"/>
      <c r="J245" s="189"/>
      <c r="K245" s="189"/>
    </row>
    <row r="246" spans="1:256" s="190" customFormat="1">
      <c r="A246" s="72" t="s">
        <v>11</v>
      </c>
      <c r="B246" s="68" t="s">
        <v>111</v>
      </c>
      <c r="C246" s="370">
        <v>28</v>
      </c>
      <c r="D246" s="171" t="s">
        <v>33</v>
      </c>
      <c r="E246" s="504"/>
      <c r="F246" s="431">
        <f>C246*E246</f>
        <v>0</v>
      </c>
      <c r="G246" s="188"/>
      <c r="H246" s="187"/>
      <c r="I246" s="189"/>
      <c r="J246" s="189"/>
      <c r="K246" s="189"/>
    </row>
    <row r="247" spans="1:256" s="190" customFormat="1">
      <c r="A247" s="72" t="s">
        <v>11</v>
      </c>
      <c r="B247" s="68" t="s">
        <v>112</v>
      </c>
      <c r="C247" s="370">
        <v>17</v>
      </c>
      <c r="D247" s="171" t="s">
        <v>33</v>
      </c>
      <c r="E247" s="504"/>
      <c r="F247" s="431">
        <f>C247*E247</f>
        <v>0</v>
      </c>
      <c r="G247" s="188"/>
      <c r="H247" s="187"/>
      <c r="I247" s="189"/>
      <c r="J247" s="189"/>
      <c r="K247" s="189"/>
    </row>
    <row r="248" spans="1:256" s="190" customFormat="1">
      <c r="A248" s="72"/>
      <c r="B248" s="68"/>
      <c r="C248" s="370"/>
      <c r="D248" s="171"/>
      <c r="E248" s="370"/>
      <c r="F248" s="431"/>
      <c r="G248" s="188"/>
      <c r="H248" s="187"/>
      <c r="I248" s="189"/>
      <c r="J248" s="189"/>
      <c r="K248" s="189"/>
    </row>
    <row r="249" spans="1:256" s="190" customFormat="1">
      <c r="A249" s="186">
        <f>+$A$3+COUNT(A$4:A248)*0.01+0.01</f>
        <v>2.3199999999999998</v>
      </c>
      <c r="B249" s="68" t="s">
        <v>115</v>
      </c>
      <c r="C249" s="370">
        <v>4</v>
      </c>
      <c r="D249" s="171" t="s">
        <v>33</v>
      </c>
      <c r="E249" s="504"/>
      <c r="F249" s="431">
        <f>C249*E249</f>
        <v>0</v>
      </c>
      <c r="G249" s="188"/>
      <c r="H249" s="187"/>
      <c r="I249" s="189"/>
      <c r="J249" s="189"/>
      <c r="K249" s="189"/>
    </row>
    <row r="250" spans="1:256" s="190" customFormat="1">
      <c r="A250" s="186"/>
      <c r="B250" s="68"/>
      <c r="C250" s="370"/>
      <c r="D250" s="171"/>
      <c r="E250" s="370"/>
      <c r="F250" s="431"/>
      <c r="G250" s="188"/>
      <c r="H250" s="187"/>
      <c r="I250" s="189"/>
      <c r="J250" s="189"/>
      <c r="K250" s="189"/>
    </row>
    <row r="251" spans="1:256" s="190" customFormat="1" ht="25.75">
      <c r="A251" s="186">
        <f>+$A$3+COUNT(A$4:A250)*0.01+0.01</f>
        <v>2.3299999999999996</v>
      </c>
      <c r="B251" s="81" t="s">
        <v>576</v>
      </c>
      <c r="C251" s="370">
        <v>13</v>
      </c>
      <c r="D251" s="171" t="s">
        <v>10</v>
      </c>
      <c r="E251" s="504"/>
      <c r="F251" s="431">
        <f>C251*E251</f>
        <v>0</v>
      </c>
      <c r="G251" s="188"/>
      <c r="H251" s="187"/>
      <c r="I251" s="189"/>
      <c r="J251" s="189"/>
      <c r="K251" s="189"/>
    </row>
    <row r="252" spans="1:256" s="70" customFormat="1">
      <c r="A252" s="174"/>
      <c r="B252" s="68"/>
      <c r="C252" s="208"/>
      <c r="D252" s="221"/>
      <c r="E252" s="370"/>
      <c r="F252" s="431"/>
      <c r="G252" s="188"/>
      <c r="H252" s="187"/>
      <c r="I252" s="190"/>
      <c r="J252" s="189"/>
      <c r="K252" s="189"/>
      <c r="L252" s="189"/>
      <c r="M252" s="189"/>
      <c r="N252" s="190"/>
      <c r="O252" s="190"/>
      <c r="P252" s="190"/>
      <c r="Q252" s="190"/>
      <c r="R252" s="190"/>
      <c r="S252" s="190"/>
      <c r="T252" s="190"/>
      <c r="U252" s="190"/>
      <c r="V252" s="190"/>
      <c r="W252" s="190"/>
      <c r="X252" s="190"/>
      <c r="Y252" s="190"/>
      <c r="Z252" s="190"/>
      <c r="AA252" s="190"/>
      <c r="AB252" s="190"/>
      <c r="AC252" s="190"/>
      <c r="AD252" s="190"/>
      <c r="AE252" s="190"/>
      <c r="AF252" s="190"/>
      <c r="AG252" s="190"/>
      <c r="AH252" s="190"/>
      <c r="AI252" s="190"/>
      <c r="AJ252" s="190"/>
      <c r="AK252" s="190"/>
      <c r="AL252" s="190"/>
      <c r="AM252" s="190"/>
      <c r="AN252" s="190"/>
      <c r="AO252" s="190"/>
      <c r="AP252" s="190"/>
      <c r="AQ252" s="190"/>
      <c r="AR252" s="190"/>
      <c r="AS252" s="190"/>
      <c r="AT252" s="190"/>
      <c r="AU252" s="190"/>
      <c r="AV252" s="190"/>
      <c r="AW252" s="190"/>
      <c r="AX252" s="190"/>
      <c r="AY252" s="190"/>
      <c r="AZ252" s="190"/>
      <c r="BA252" s="190"/>
      <c r="BB252" s="190"/>
      <c r="BC252" s="190"/>
      <c r="BD252" s="190"/>
      <c r="BE252" s="190"/>
      <c r="BF252" s="190"/>
      <c r="BG252" s="190"/>
      <c r="BH252" s="190"/>
      <c r="BI252" s="190"/>
      <c r="BJ252" s="190"/>
      <c r="BK252" s="190"/>
      <c r="BL252" s="190"/>
      <c r="BM252" s="190"/>
      <c r="BN252" s="190"/>
      <c r="BO252" s="190"/>
      <c r="BP252" s="190"/>
      <c r="BQ252" s="190"/>
      <c r="BR252" s="190"/>
      <c r="BS252" s="190"/>
      <c r="BT252" s="190"/>
      <c r="BU252" s="190"/>
      <c r="BV252" s="190"/>
      <c r="BW252" s="190"/>
      <c r="BX252" s="190"/>
      <c r="BY252" s="190"/>
      <c r="BZ252" s="190"/>
      <c r="CA252" s="190"/>
      <c r="CB252" s="190"/>
      <c r="CC252" s="190"/>
      <c r="CD252" s="190"/>
      <c r="CE252" s="190"/>
      <c r="CF252" s="190"/>
      <c r="CG252" s="190"/>
      <c r="CH252" s="190"/>
      <c r="CI252" s="190"/>
      <c r="CJ252" s="190"/>
      <c r="CK252" s="190"/>
      <c r="CL252" s="190"/>
      <c r="CM252" s="190"/>
      <c r="CN252" s="190"/>
      <c r="CO252" s="190"/>
      <c r="CP252" s="190"/>
      <c r="CQ252" s="190"/>
      <c r="CR252" s="190"/>
      <c r="CS252" s="190"/>
      <c r="CT252" s="190"/>
      <c r="CU252" s="190"/>
      <c r="CV252" s="190"/>
      <c r="CW252" s="190"/>
      <c r="CX252" s="190"/>
      <c r="CY252" s="190"/>
      <c r="CZ252" s="190"/>
      <c r="DA252" s="190"/>
      <c r="DB252" s="190"/>
      <c r="DC252" s="190"/>
      <c r="DD252" s="190"/>
      <c r="DE252" s="190"/>
      <c r="DF252" s="190"/>
      <c r="DG252" s="190"/>
      <c r="DH252" s="190"/>
      <c r="DI252" s="190"/>
      <c r="DJ252" s="190"/>
      <c r="DK252" s="190"/>
      <c r="DL252" s="190"/>
      <c r="DM252" s="190"/>
      <c r="DN252" s="190"/>
      <c r="DO252" s="190"/>
      <c r="DP252" s="190"/>
      <c r="DQ252" s="190"/>
      <c r="DR252" s="190"/>
      <c r="DS252" s="190"/>
      <c r="DT252" s="190"/>
      <c r="DU252" s="190"/>
      <c r="DV252" s="190"/>
      <c r="DW252" s="190"/>
      <c r="DX252" s="190"/>
      <c r="DY252" s="190"/>
      <c r="DZ252" s="190"/>
      <c r="EA252" s="190"/>
      <c r="EB252" s="190"/>
      <c r="EC252" s="190"/>
      <c r="ED252" s="190"/>
      <c r="EE252" s="190"/>
      <c r="EF252" s="190"/>
      <c r="EG252" s="190"/>
      <c r="EH252" s="190"/>
      <c r="EI252" s="190"/>
      <c r="EJ252" s="190"/>
      <c r="EK252" s="190"/>
      <c r="EL252" s="190"/>
      <c r="EM252" s="190"/>
      <c r="EN252" s="190"/>
      <c r="EO252" s="190"/>
      <c r="EP252" s="190"/>
      <c r="EQ252" s="190"/>
      <c r="ER252" s="190"/>
      <c r="ES252" s="190"/>
      <c r="ET252" s="190"/>
      <c r="EU252" s="190"/>
      <c r="EV252" s="190"/>
      <c r="EW252" s="190"/>
      <c r="EX252" s="190"/>
      <c r="EY252" s="190"/>
      <c r="EZ252" s="190"/>
      <c r="FA252" s="190"/>
      <c r="FB252" s="190"/>
      <c r="FC252" s="190"/>
      <c r="FD252" s="190"/>
      <c r="FE252" s="190"/>
      <c r="FF252" s="190"/>
      <c r="FG252" s="190"/>
      <c r="FH252" s="190"/>
      <c r="FI252" s="190"/>
      <c r="FJ252" s="190"/>
      <c r="FK252" s="190"/>
      <c r="FL252" s="190"/>
      <c r="FM252" s="190"/>
      <c r="FN252" s="190"/>
      <c r="FO252" s="190"/>
      <c r="FP252" s="190"/>
      <c r="FQ252" s="190"/>
      <c r="FR252" s="190"/>
      <c r="FS252" s="190"/>
      <c r="FT252" s="190"/>
      <c r="FU252" s="190"/>
      <c r="FV252" s="190"/>
      <c r="FW252" s="190"/>
      <c r="FX252" s="190"/>
      <c r="FY252" s="190"/>
      <c r="FZ252" s="190"/>
      <c r="GA252" s="190"/>
      <c r="GB252" s="190"/>
      <c r="GC252" s="190"/>
      <c r="GD252" s="190"/>
      <c r="GE252" s="190"/>
      <c r="GF252" s="190"/>
      <c r="GG252" s="190"/>
      <c r="GH252" s="190"/>
      <c r="GI252" s="190"/>
      <c r="GJ252" s="190"/>
      <c r="GK252" s="190"/>
      <c r="GL252" s="190"/>
      <c r="GM252" s="190"/>
      <c r="GN252" s="190"/>
      <c r="GO252" s="190"/>
      <c r="GP252" s="190"/>
      <c r="GQ252" s="190"/>
      <c r="GR252" s="190"/>
      <c r="GS252" s="190"/>
      <c r="GT252" s="190"/>
      <c r="GU252" s="190"/>
      <c r="GV252" s="190"/>
      <c r="GW252" s="190"/>
      <c r="GX252" s="190"/>
      <c r="GY252" s="190"/>
      <c r="GZ252" s="190"/>
      <c r="HA252" s="190"/>
      <c r="HB252" s="190"/>
      <c r="HC252" s="190"/>
      <c r="HD252" s="190"/>
      <c r="HE252" s="190"/>
      <c r="HF252" s="190"/>
      <c r="HG252" s="190"/>
      <c r="HH252" s="190"/>
      <c r="HI252" s="190"/>
      <c r="HJ252" s="190"/>
      <c r="HK252" s="190"/>
      <c r="HL252" s="190"/>
      <c r="HM252" s="190"/>
      <c r="HN252" s="190"/>
      <c r="HO252" s="190"/>
      <c r="HP252" s="190"/>
      <c r="HQ252" s="190"/>
      <c r="HR252" s="190"/>
      <c r="HS252" s="190"/>
      <c r="HT252" s="190"/>
      <c r="HU252" s="190"/>
      <c r="HV252" s="190"/>
      <c r="HW252" s="190"/>
      <c r="HX252" s="190"/>
      <c r="HY252" s="190"/>
      <c r="HZ252" s="190"/>
      <c r="IA252" s="190"/>
      <c r="IB252" s="190"/>
      <c r="IC252" s="190"/>
      <c r="ID252" s="190"/>
      <c r="IE252" s="190"/>
      <c r="IF252" s="190"/>
      <c r="IG252" s="190"/>
      <c r="IH252" s="190"/>
      <c r="II252" s="190"/>
      <c r="IJ252" s="190"/>
      <c r="IK252" s="190"/>
      <c r="IL252" s="190"/>
      <c r="IM252" s="190"/>
      <c r="IN252" s="190"/>
      <c r="IO252" s="190"/>
      <c r="IP252" s="190"/>
      <c r="IQ252" s="190"/>
      <c r="IR252" s="190"/>
      <c r="IS252" s="190"/>
      <c r="IT252" s="190"/>
      <c r="IU252" s="190"/>
      <c r="IV252" s="190"/>
    </row>
    <row r="253" spans="1:256" s="70" customFormat="1" ht="25.75">
      <c r="A253" s="186">
        <f>+$A$3+COUNT(A$4:A252)*0.01+0.01</f>
        <v>2.34</v>
      </c>
      <c r="B253" s="223" t="s">
        <v>747</v>
      </c>
      <c r="C253" s="124">
        <v>9</v>
      </c>
      <c r="D253" s="221" t="s">
        <v>15</v>
      </c>
      <c r="E253" s="541"/>
      <c r="F253" s="431">
        <f>C253*E253</f>
        <v>0</v>
      </c>
      <c r="G253" s="188"/>
      <c r="H253" s="187"/>
      <c r="I253" s="190"/>
      <c r="J253" s="189"/>
      <c r="K253" s="189"/>
      <c r="L253" s="189"/>
      <c r="M253" s="189"/>
      <c r="N253" s="190"/>
      <c r="O253" s="190"/>
      <c r="P253" s="190"/>
      <c r="Q253" s="190"/>
      <c r="R253" s="190"/>
      <c r="S253" s="190"/>
      <c r="T253" s="190"/>
      <c r="U253" s="190"/>
      <c r="V253" s="190"/>
      <c r="W253" s="190"/>
      <c r="X253" s="190"/>
      <c r="Y253" s="190"/>
      <c r="Z253" s="190"/>
      <c r="AA253" s="190"/>
      <c r="AB253" s="190"/>
      <c r="AC253" s="190"/>
      <c r="AD253" s="190"/>
      <c r="AE253" s="190"/>
      <c r="AF253" s="190"/>
      <c r="AG253" s="190"/>
      <c r="AH253" s="190"/>
      <c r="AI253" s="190"/>
      <c r="AJ253" s="190"/>
      <c r="AK253" s="190"/>
      <c r="AL253" s="190"/>
      <c r="AM253" s="190"/>
      <c r="AN253" s="190"/>
      <c r="AO253" s="190"/>
      <c r="AP253" s="190"/>
      <c r="AQ253" s="190"/>
      <c r="AR253" s="190"/>
      <c r="AS253" s="190"/>
      <c r="AT253" s="190"/>
      <c r="AU253" s="190"/>
      <c r="AV253" s="190"/>
      <c r="AW253" s="190"/>
      <c r="AX253" s="190"/>
      <c r="AY253" s="190"/>
      <c r="AZ253" s="190"/>
      <c r="BA253" s="190"/>
      <c r="BB253" s="190"/>
      <c r="BC253" s="190"/>
      <c r="BD253" s="190"/>
      <c r="BE253" s="190"/>
      <c r="BF253" s="190"/>
      <c r="BG253" s="190"/>
      <c r="BH253" s="190"/>
      <c r="BI253" s="190"/>
      <c r="BJ253" s="190"/>
      <c r="BK253" s="190"/>
      <c r="BL253" s="190"/>
      <c r="BM253" s="190"/>
      <c r="BN253" s="190"/>
      <c r="BO253" s="190"/>
      <c r="BP253" s="190"/>
      <c r="BQ253" s="190"/>
      <c r="BR253" s="190"/>
      <c r="BS253" s="190"/>
      <c r="BT253" s="190"/>
      <c r="BU253" s="190"/>
      <c r="BV253" s="190"/>
      <c r="BW253" s="190"/>
      <c r="BX253" s="190"/>
      <c r="BY253" s="190"/>
      <c r="BZ253" s="190"/>
      <c r="CA253" s="190"/>
      <c r="CB253" s="190"/>
      <c r="CC253" s="190"/>
      <c r="CD253" s="190"/>
      <c r="CE253" s="190"/>
      <c r="CF253" s="190"/>
      <c r="CG253" s="190"/>
      <c r="CH253" s="190"/>
      <c r="CI253" s="190"/>
      <c r="CJ253" s="190"/>
      <c r="CK253" s="190"/>
      <c r="CL253" s="190"/>
      <c r="CM253" s="190"/>
      <c r="CN253" s="190"/>
      <c r="CO253" s="190"/>
      <c r="CP253" s="190"/>
      <c r="CQ253" s="190"/>
      <c r="CR253" s="190"/>
      <c r="CS253" s="190"/>
      <c r="CT253" s="190"/>
      <c r="CU253" s="190"/>
      <c r="CV253" s="190"/>
      <c r="CW253" s="190"/>
      <c r="CX253" s="190"/>
      <c r="CY253" s="190"/>
      <c r="CZ253" s="190"/>
      <c r="DA253" s="190"/>
      <c r="DB253" s="190"/>
      <c r="DC253" s="190"/>
      <c r="DD253" s="190"/>
      <c r="DE253" s="190"/>
      <c r="DF253" s="190"/>
      <c r="DG253" s="190"/>
      <c r="DH253" s="190"/>
      <c r="DI253" s="190"/>
      <c r="DJ253" s="190"/>
      <c r="DK253" s="190"/>
      <c r="DL253" s="190"/>
      <c r="DM253" s="190"/>
      <c r="DN253" s="190"/>
      <c r="DO253" s="190"/>
      <c r="DP253" s="190"/>
      <c r="DQ253" s="190"/>
      <c r="DR253" s="190"/>
      <c r="DS253" s="190"/>
      <c r="DT253" s="190"/>
      <c r="DU253" s="190"/>
      <c r="DV253" s="190"/>
      <c r="DW253" s="190"/>
      <c r="DX253" s="190"/>
      <c r="DY253" s="190"/>
      <c r="DZ253" s="190"/>
      <c r="EA253" s="190"/>
      <c r="EB253" s="190"/>
      <c r="EC253" s="190"/>
      <c r="ED253" s="190"/>
      <c r="EE253" s="190"/>
      <c r="EF253" s="190"/>
      <c r="EG253" s="190"/>
      <c r="EH253" s="190"/>
      <c r="EI253" s="190"/>
      <c r="EJ253" s="190"/>
      <c r="EK253" s="190"/>
      <c r="EL253" s="190"/>
      <c r="EM253" s="190"/>
      <c r="EN253" s="190"/>
      <c r="EO253" s="190"/>
      <c r="EP253" s="190"/>
      <c r="EQ253" s="190"/>
      <c r="ER253" s="190"/>
      <c r="ES253" s="190"/>
      <c r="ET253" s="190"/>
      <c r="EU253" s="190"/>
      <c r="EV253" s="190"/>
      <c r="EW253" s="190"/>
      <c r="EX253" s="190"/>
      <c r="EY253" s="190"/>
      <c r="EZ253" s="190"/>
      <c r="FA253" s="190"/>
      <c r="FB253" s="190"/>
      <c r="FC253" s="190"/>
      <c r="FD253" s="190"/>
      <c r="FE253" s="190"/>
      <c r="FF253" s="190"/>
      <c r="FG253" s="190"/>
      <c r="FH253" s="190"/>
      <c r="FI253" s="190"/>
      <c r="FJ253" s="190"/>
      <c r="FK253" s="190"/>
      <c r="FL253" s="190"/>
      <c r="FM253" s="190"/>
      <c r="FN253" s="190"/>
      <c r="FO253" s="190"/>
      <c r="FP253" s="190"/>
      <c r="FQ253" s="190"/>
      <c r="FR253" s="190"/>
      <c r="FS253" s="190"/>
      <c r="FT253" s="190"/>
      <c r="FU253" s="190"/>
      <c r="FV253" s="190"/>
      <c r="FW253" s="190"/>
      <c r="FX253" s="190"/>
      <c r="FY253" s="190"/>
      <c r="FZ253" s="190"/>
      <c r="GA253" s="190"/>
      <c r="GB253" s="190"/>
      <c r="GC253" s="190"/>
      <c r="GD253" s="190"/>
      <c r="GE253" s="190"/>
      <c r="GF253" s="190"/>
      <c r="GG253" s="190"/>
      <c r="GH253" s="190"/>
      <c r="GI253" s="190"/>
      <c r="GJ253" s="190"/>
      <c r="GK253" s="190"/>
      <c r="GL253" s="190"/>
      <c r="GM253" s="190"/>
      <c r="GN253" s="190"/>
      <c r="GO253" s="190"/>
      <c r="GP253" s="190"/>
      <c r="GQ253" s="190"/>
      <c r="GR253" s="190"/>
      <c r="GS253" s="190"/>
      <c r="GT253" s="190"/>
      <c r="GU253" s="190"/>
      <c r="GV253" s="190"/>
      <c r="GW253" s="190"/>
      <c r="GX253" s="190"/>
      <c r="GY253" s="190"/>
      <c r="GZ253" s="190"/>
      <c r="HA253" s="190"/>
      <c r="HB253" s="190"/>
      <c r="HC253" s="190"/>
      <c r="HD253" s="190"/>
      <c r="HE253" s="190"/>
      <c r="HF253" s="190"/>
      <c r="HG253" s="190"/>
      <c r="HH253" s="190"/>
      <c r="HI253" s="190"/>
      <c r="HJ253" s="190"/>
      <c r="HK253" s="190"/>
      <c r="HL253" s="190"/>
      <c r="HM253" s="190"/>
      <c r="HN253" s="190"/>
      <c r="HO253" s="190"/>
      <c r="HP253" s="190"/>
      <c r="HQ253" s="190"/>
      <c r="HR253" s="190"/>
      <c r="HS253" s="190"/>
      <c r="HT253" s="190"/>
      <c r="HU253" s="190"/>
      <c r="HV253" s="190"/>
      <c r="HW253" s="190"/>
      <c r="HX253" s="190"/>
      <c r="HY253" s="190"/>
      <c r="HZ253" s="190"/>
      <c r="IA253" s="190"/>
      <c r="IB253" s="190"/>
      <c r="IC253" s="190"/>
      <c r="ID253" s="190"/>
      <c r="IE253" s="190"/>
      <c r="IF253" s="190"/>
      <c r="IG253" s="190"/>
      <c r="IH253" s="190"/>
      <c r="II253" s="190"/>
      <c r="IJ253" s="190"/>
      <c r="IK253" s="190"/>
      <c r="IL253" s="190"/>
      <c r="IM253" s="190"/>
      <c r="IN253" s="190"/>
      <c r="IO253" s="190"/>
      <c r="IP253" s="190"/>
      <c r="IQ253" s="190"/>
      <c r="IR253" s="190"/>
      <c r="IS253" s="190"/>
      <c r="IT253" s="190"/>
      <c r="IU253" s="190"/>
      <c r="IV253" s="190"/>
    </row>
    <row r="254" spans="1:256" s="185" customFormat="1">
      <c r="A254" s="186"/>
      <c r="B254" s="81"/>
      <c r="C254" s="208"/>
      <c r="D254" s="221"/>
      <c r="E254" s="370"/>
      <c r="F254" s="431"/>
      <c r="G254" s="63"/>
      <c r="H254" s="187"/>
    </row>
    <row r="255" spans="1:256" s="185" customFormat="1">
      <c r="A255" s="186">
        <f>+$A$3+COUNT(A$4:A254)*0.01+0.01</f>
        <v>2.3499999999999996</v>
      </c>
      <c r="B255" s="81" t="s">
        <v>119</v>
      </c>
      <c r="C255" s="208"/>
      <c r="D255" s="221"/>
      <c r="E255" s="444"/>
      <c r="F255" s="212"/>
      <c r="H255" s="187"/>
    </row>
    <row r="256" spans="1:256" s="185" customFormat="1">
      <c r="A256" s="72" t="s">
        <v>11</v>
      </c>
      <c r="B256" s="81" t="s">
        <v>120</v>
      </c>
      <c r="C256" s="208">
        <v>30</v>
      </c>
      <c r="D256" s="221" t="s">
        <v>33</v>
      </c>
      <c r="E256" s="504"/>
      <c r="F256" s="431">
        <f>C256*E256</f>
        <v>0</v>
      </c>
      <c r="H256" s="187"/>
    </row>
    <row r="257" spans="1:8" s="185" customFormat="1">
      <c r="A257" s="72" t="s">
        <v>11</v>
      </c>
      <c r="B257" s="81" t="s">
        <v>121</v>
      </c>
      <c r="C257" s="208">
        <v>15</v>
      </c>
      <c r="D257" s="221" t="s">
        <v>33</v>
      </c>
      <c r="E257" s="504"/>
      <c r="F257" s="431">
        <f>C257*E257</f>
        <v>0</v>
      </c>
      <c r="H257" s="187"/>
    </row>
    <row r="258" spans="1:8" s="185" customFormat="1">
      <c r="A258" s="174"/>
      <c r="B258" s="81"/>
      <c r="C258" s="124"/>
      <c r="D258" s="221"/>
      <c r="E258" s="510"/>
      <c r="F258" s="431"/>
      <c r="H258" s="187"/>
    </row>
    <row r="259" spans="1:8" s="93" customFormat="1" ht="25.75">
      <c r="A259" s="186">
        <f>+$A$3+COUNT(A$4:A258)*0.01+0.01</f>
        <v>2.36</v>
      </c>
      <c r="B259" s="223" t="s">
        <v>116</v>
      </c>
      <c r="C259" s="201"/>
      <c r="D259" s="228"/>
      <c r="E259" s="437"/>
      <c r="F259" s="430"/>
      <c r="G259" s="94"/>
      <c r="H259" s="187"/>
    </row>
    <row r="260" spans="1:8" s="93" customFormat="1">
      <c r="A260" s="229" t="s">
        <v>11</v>
      </c>
      <c r="B260" s="223" t="s">
        <v>117</v>
      </c>
      <c r="C260" s="201">
        <v>19</v>
      </c>
      <c r="D260" s="228" t="s">
        <v>33</v>
      </c>
      <c r="E260" s="542"/>
      <c r="F260" s="430">
        <f>C260*E260</f>
        <v>0</v>
      </c>
      <c r="G260" s="94"/>
      <c r="H260" s="187"/>
    </row>
    <row r="261" spans="1:8" s="93" customFormat="1">
      <c r="A261" s="229" t="s">
        <v>11</v>
      </c>
      <c r="B261" s="223" t="s">
        <v>485</v>
      </c>
      <c r="C261" s="201">
        <v>14</v>
      </c>
      <c r="D261" s="228" t="s">
        <v>33</v>
      </c>
      <c r="E261" s="542"/>
      <c r="F261" s="430">
        <f>C261*E261</f>
        <v>0</v>
      </c>
      <c r="G261" s="94"/>
      <c r="H261" s="187"/>
    </row>
    <row r="262" spans="1:8" s="93" customFormat="1">
      <c r="A262" s="229" t="s">
        <v>11</v>
      </c>
      <c r="B262" s="223" t="s">
        <v>486</v>
      </c>
      <c r="C262" s="201">
        <v>2</v>
      </c>
      <c r="D262" s="228" t="s">
        <v>33</v>
      </c>
      <c r="E262" s="542"/>
      <c r="F262" s="430">
        <f>C262*E262</f>
        <v>0</v>
      </c>
      <c r="G262" s="94"/>
      <c r="H262" s="187"/>
    </row>
    <row r="263" spans="1:8" s="93" customFormat="1">
      <c r="A263" s="229" t="s">
        <v>11</v>
      </c>
      <c r="B263" s="223" t="s">
        <v>118</v>
      </c>
      <c r="C263" s="193">
        <v>18</v>
      </c>
      <c r="D263" s="228" t="s">
        <v>33</v>
      </c>
      <c r="E263" s="542"/>
      <c r="F263" s="430">
        <f>C263*E263</f>
        <v>0</v>
      </c>
      <c r="G263" s="94"/>
      <c r="H263" s="187"/>
    </row>
    <row r="264" spans="1:8" s="93" customFormat="1">
      <c r="A264" s="90"/>
      <c r="B264" s="230"/>
      <c r="C264" s="446"/>
      <c r="E264" s="510"/>
      <c r="F264" s="124"/>
      <c r="G264" s="94"/>
      <c r="H264" s="187"/>
    </row>
    <row r="265" spans="1:8" s="93" customFormat="1">
      <c r="A265" s="186">
        <f>+$A$3+COUNT(A$4:A264)*0.01+0.01</f>
        <v>2.3699999999999997</v>
      </c>
      <c r="B265" s="223" t="s">
        <v>487</v>
      </c>
      <c r="C265" s="201"/>
      <c r="D265" s="228"/>
      <c r="E265" s="437"/>
      <c r="F265" s="430"/>
      <c r="G265" s="94"/>
      <c r="H265" s="187"/>
    </row>
    <row r="266" spans="1:8" s="93" customFormat="1">
      <c r="A266" s="229" t="s">
        <v>11</v>
      </c>
      <c r="B266" s="223" t="s">
        <v>117</v>
      </c>
      <c r="C266" s="201">
        <v>2</v>
      </c>
      <c r="D266" s="228" t="s">
        <v>33</v>
      </c>
      <c r="E266" s="542"/>
      <c r="F266" s="430">
        <f>C266*E266</f>
        <v>0</v>
      </c>
      <c r="G266" s="94"/>
      <c r="H266" s="187"/>
    </row>
    <row r="267" spans="1:8" s="93" customFormat="1">
      <c r="A267" s="90"/>
      <c r="B267" s="230"/>
      <c r="C267" s="446"/>
      <c r="E267" s="510"/>
      <c r="F267" s="124"/>
      <c r="G267" s="94"/>
      <c r="H267" s="187"/>
    </row>
    <row r="268" spans="1:8" s="93" customFormat="1" ht="38.6">
      <c r="A268" s="186">
        <f>+$A$3+COUNT(A$4:A267)*0.01+0.01</f>
        <v>2.38</v>
      </c>
      <c r="B268" s="223" t="s">
        <v>488</v>
      </c>
      <c r="C268" s="446">
        <v>8</v>
      </c>
      <c r="D268" s="231" t="s">
        <v>33</v>
      </c>
      <c r="E268" s="548"/>
      <c r="F268" s="430">
        <f>C268*E268</f>
        <v>0</v>
      </c>
      <c r="G268" s="94"/>
      <c r="H268" s="187"/>
    </row>
    <row r="269" spans="1:8" s="93" customFormat="1">
      <c r="A269" s="90"/>
      <c r="B269" s="223"/>
      <c r="C269" s="446"/>
      <c r="D269" s="231"/>
      <c r="E269" s="512"/>
      <c r="F269" s="430"/>
      <c r="G269" s="94"/>
      <c r="H269" s="187"/>
    </row>
    <row r="270" spans="1:8" s="93" customFormat="1" ht="38.6">
      <c r="A270" s="186">
        <f>+$A$3+COUNT(A$4:A269)*0.01+0.01</f>
        <v>2.3899999999999997</v>
      </c>
      <c r="B270" s="223" t="s">
        <v>490</v>
      </c>
      <c r="C270" s="446">
        <v>1</v>
      </c>
      <c r="D270" s="231" t="s">
        <v>33</v>
      </c>
      <c r="E270" s="548"/>
      <c r="F270" s="430">
        <f>C270*E270</f>
        <v>0</v>
      </c>
      <c r="G270" s="94"/>
      <c r="H270" s="187"/>
    </row>
    <row r="271" spans="1:8" s="93" customFormat="1">
      <c r="A271" s="90"/>
      <c r="B271" s="223"/>
      <c r="C271" s="446"/>
      <c r="D271" s="231"/>
      <c r="E271" s="512"/>
      <c r="F271" s="430"/>
      <c r="G271" s="94"/>
      <c r="H271" s="187"/>
    </row>
    <row r="272" spans="1:8" s="93" customFormat="1" ht="38.6">
      <c r="A272" s="186">
        <f>+$A$3+COUNT(A$4:A271)*0.01+0.01</f>
        <v>2.4</v>
      </c>
      <c r="B272" s="223" t="s">
        <v>492</v>
      </c>
      <c r="C272" s="446">
        <v>1</v>
      </c>
      <c r="D272" s="231" t="s">
        <v>33</v>
      </c>
      <c r="E272" s="548"/>
      <c r="F272" s="430">
        <f>C272*E272</f>
        <v>0</v>
      </c>
      <c r="G272" s="94"/>
      <c r="H272" s="187"/>
    </row>
    <row r="273" spans="1:254" s="226" customFormat="1">
      <c r="A273" s="191"/>
      <c r="B273" s="68"/>
      <c r="C273" s="370"/>
      <c r="D273" s="171"/>
      <c r="E273" s="444"/>
      <c r="F273" s="431"/>
      <c r="G273" s="225"/>
      <c r="H273" s="187"/>
      <c r="IN273" s="227"/>
      <c r="IO273" s="227"/>
      <c r="IP273" s="227"/>
      <c r="IQ273" s="227"/>
      <c r="IR273" s="227"/>
      <c r="IS273" s="227"/>
      <c r="IT273" s="227"/>
    </row>
    <row r="274" spans="1:254" s="226" customFormat="1">
      <c r="A274" s="191"/>
      <c r="B274" s="68"/>
      <c r="C274" s="370"/>
      <c r="D274" s="171"/>
      <c r="E274" s="444"/>
      <c r="F274" s="431"/>
      <c r="G274" s="225"/>
      <c r="H274" s="187"/>
      <c r="IN274" s="227"/>
      <c r="IO274" s="227"/>
      <c r="IP274" s="227"/>
      <c r="IQ274" s="227"/>
      <c r="IR274" s="227"/>
      <c r="IS274" s="227"/>
      <c r="IT274" s="227"/>
    </row>
    <row r="275" spans="1:254" s="226" customFormat="1">
      <c r="A275" s="186">
        <f>+$A$3+COUNT(A$4:A258)*0.01+0.01</f>
        <v>2.36</v>
      </c>
      <c r="B275" s="219" t="s">
        <v>123</v>
      </c>
      <c r="C275" s="437"/>
      <c r="D275" s="232"/>
      <c r="E275" s="437"/>
      <c r="F275" s="201"/>
      <c r="G275" s="225"/>
      <c r="H275" s="187"/>
      <c r="IN275" s="227"/>
      <c r="IO275" s="227"/>
      <c r="IP275" s="227"/>
      <c r="IQ275" s="227"/>
      <c r="IR275" s="227"/>
      <c r="IS275" s="227"/>
      <c r="IT275" s="227"/>
    </row>
    <row r="276" spans="1:254" s="226" customFormat="1" ht="25.75">
      <c r="A276" s="186"/>
      <c r="B276" s="68" t="s">
        <v>124</v>
      </c>
      <c r="C276" s="437">
        <v>1</v>
      </c>
      <c r="D276" s="232" t="s">
        <v>10</v>
      </c>
      <c r="E276" s="504"/>
      <c r="F276" s="430">
        <f>C276*E276</f>
        <v>0</v>
      </c>
      <c r="G276" s="225"/>
      <c r="H276" s="187"/>
      <c r="IN276" s="227"/>
      <c r="IO276" s="227"/>
      <c r="IP276" s="227"/>
      <c r="IQ276" s="227"/>
      <c r="IR276" s="227"/>
      <c r="IS276" s="227"/>
      <c r="IT276" s="227"/>
    </row>
    <row r="277" spans="1:254" s="226" customFormat="1" ht="38.6">
      <c r="A277" s="198" t="s">
        <v>11</v>
      </c>
      <c r="B277" s="68" t="s">
        <v>125</v>
      </c>
      <c r="C277" s="437">
        <v>5</v>
      </c>
      <c r="D277" s="232" t="s">
        <v>10</v>
      </c>
      <c r="E277" s="504"/>
      <c r="F277" s="430">
        <f t="shared" ref="F277:F284" si="4">C277*E277</f>
        <v>0</v>
      </c>
      <c r="G277" s="225"/>
      <c r="H277" s="187"/>
      <c r="IN277" s="227"/>
      <c r="IO277" s="227"/>
      <c r="IP277" s="227"/>
      <c r="IQ277" s="227"/>
      <c r="IR277" s="227"/>
      <c r="IS277" s="227"/>
      <c r="IT277" s="227"/>
    </row>
    <row r="278" spans="1:254" s="226" customFormat="1" ht="38.6">
      <c r="A278" s="198" t="s">
        <v>11</v>
      </c>
      <c r="B278" s="68" t="s">
        <v>126</v>
      </c>
      <c r="C278" s="437">
        <v>2</v>
      </c>
      <c r="D278" s="232" t="s">
        <v>10</v>
      </c>
      <c r="E278" s="504"/>
      <c r="F278" s="430">
        <f t="shared" si="4"/>
        <v>0</v>
      </c>
      <c r="G278" s="225"/>
      <c r="H278" s="187"/>
      <c r="IN278" s="227"/>
      <c r="IO278" s="227"/>
      <c r="IP278" s="227"/>
      <c r="IQ278" s="227"/>
      <c r="IR278" s="227"/>
      <c r="IS278" s="227"/>
      <c r="IT278" s="227"/>
    </row>
    <row r="279" spans="1:254" s="226" customFormat="1">
      <c r="A279" s="198" t="s">
        <v>11</v>
      </c>
      <c r="B279" s="68" t="s">
        <v>127</v>
      </c>
      <c r="C279" s="437">
        <v>240</v>
      </c>
      <c r="D279" s="232" t="s">
        <v>12</v>
      </c>
      <c r="E279" s="504"/>
      <c r="F279" s="430">
        <f t="shared" si="4"/>
        <v>0</v>
      </c>
      <c r="G279" s="225"/>
      <c r="H279" s="187"/>
      <c r="IN279" s="227"/>
      <c r="IO279" s="227"/>
      <c r="IP279" s="227"/>
      <c r="IQ279" s="227"/>
      <c r="IR279" s="227"/>
      <c r="IS279" s="227"/>
      <c r="IT279" s="227"/>
    </row>
    <row r="280" spans="1:254" s="226" customFormat="1">
      <c r="A280" s="198" t="s">
        <v>11</v>
      </c>
      <c r="B280" s="68" t="s">
        <v>128</v>
      </c>
      <c r="C280" s="437">
        <v>110</v>
      </c>
      <c r="D280" s="232" t="s">
        <v>12</v>
      </c>
      <c r="E280" s="504"/>
      <c r="F280" s="430">
        <f t="shared" si="4"/>
        <v>0</v>
      </c>
      <c r="G280" s="225"/>
      <c r="H280" s="187"/>
      <c r="IN280" s="227"/>
      <c r="IO280" s="227"/>
      <c r="IP280" s="227"/>
      <c r="IQ280" s="227"/>
      <c r="IR280" s="227"/>
      <c r="IS280" s="227"/>
      <c r="IT280" s="227"/>
    </row>
    <row r="281" spans="1:254" s="226" customFormat="1">
      <c r="A281" s="198" t="s">
        <v>11</v>
      </c>
      <c r="B281" s="68" t="s">
        <v>129</v>
      </c>
      <c r="C281" s="370">
        <v>90</v>
      </c>
      <c r="D281" s="171" t="s">
        <v>12</v>
      </c>
      <c r="E281" s="545"/>
      <c r="F281" s="431">
        <f t="shared" si="4"/>
        <v>0</v>
      </c>
      <c r="G281" s="225"/>
      <c r="H281" s="187"/>
      <c r="IN281" s="227"/>
      <c r="IO281" s="227"/>
      <c r="IP281" s="227"/>
      <c r="IQ281" s="227"/>
      <c r="IR281" s="227"/>
      <c r="IS281" s="227"/>
      <c r="IT281" s="227"/>
    </row>
    <row r="282" spans="1:254" s="226" customFormat="1">
      <c r="A282" s="198" t="s">
        <v>11</v>
      </c>
      <c r="B282" s="68" t="s">
        <v>577</v>
      </c>
      <c r="C282" s="370">
        <v>50</v>
      </c>
      <c r="D282" s="171" t="s">
        <v>12</v>
      </c>
      <c r="E282" s="545"/>
      <c r="F282" s="431">
        <f>C282*E282</f>
        <v>0</v>
      </c>
      <c r="G282" s="225"/>
      <c r="H282" s="187"/>
      <c r="IN282" s="227"/>
      <c r="IO282" s="227"/>
      <c r="IP282" s="227"/>
      <c r="IQ282" s="227"/>
      <c r="IR282" s="227"/>
      <c r="IS282" s="227"/>
      <c r="IT282" s="227"/>
    </row>
    <row r="283" spans="1:254" s="226" customFormat="1" ht="51.45">
      <c r="A283" s="198" t="s">
        <v>11</v>
      </c>
      <c r="B283" s="68" t="s">
        <v>130</v>
      </c>
      <c r="C283" s="437">
        <v>95</v>
      </c>
      <c r="D283" s="232" t="s">
        <v>10</v>
      </c>
      <c r="E283" s="504"/>
      <c r="F283" s="430">
        <f t="shared" si="4"/>
        <v>0</v>
      </c>
      <c r="G283" s="225"/>
      <c r="H283" s="187"/>
      <c r="IN283" s="227"/>
      <c r="IO283" s="227"/>
      <c r="IP283" s="227"/>
      <c r="IQ283" s="227"/>
      <c r="IR283" s="227"/>
      <c r="IS283" s="227"/>
      <c r="IT283" s="227"/>
    </row>
    <row r="284" spans="1:254" s="226" customFormat="1">
      <c r="A284" s="198" t="s">
        <v>11</v>
      </c>
      <c r="B284" s="68" t="s">
        <v>131</v>
      </c>
      <c r="C284" s="437">
        <v>1</v>
      </c>
      <c r="D284" s="232" t="s">
        <v>10</v>
      </c>
      <c r="E284" s="504"/>
      <c r="F284" s="430">
        <f t="shared" si="4"/>
        <v>0</v>
      </c>
      <c r="G284" s="225"/>
      <c r="H284" s="187"/>
      <c r="IN284" s="227"/>
      <c r="IO284" s="227"/>
      <c r="IP284" s="227"/>
      <c r="IQ284" s="227"/>
      <c r="IR284" s="227"/>
      <c r="IS284" s="227"/>
      <c r="IT284" s="227"/>
    </row>
    <row r="285" spans="1:254" s="226" customFormat="1">
      <c r="A285" s="233"/>
      <c r="B285" s="68"/>
      <c r="C285" s="437"/>
      <c r="D285" s="232"/>
      <c r="E285" s="513"/>
      <c r="F285" s="430"/>
      <c r="G285" s="225"/>
      <c r="IN285" s="227"/>
      <c r="IO285" s="227"/>
      <c r="IP285" s="227"/>
      <c r="IQ285" s="227"/>
      <c r="IR285" s="227"/>
      <c r="IS285" s="227"/>
      <c r="IT285" s="227"/>
    </row>
    <row r="286" spans="1:254" s="236" customFormat="1" ht="25.75">
      <c r="A286" s="186">
        <f>+$A$3+COUNT(A$4:A285)*0.01+0.01</f>
        <v>2.42</v>
      </c>
      <c r="B286" s="234" t="s">
        <v>132</v>
      </c>
      <c r="C286" s="430"/>
      <c r="D286" s="235"/>
      <c r="E286" s="514"/>
      <c r="F286" s="430"/>
      <c r="G286" s="188"/>
      <c r="IN286" s="96"/>
      <c r="IO286" s="96"/>
      <c r="IP286" s="96"/>
      <c r="IQ286" s="96"/>
      <c r="IR286" s="96"/>
      <c r="IS286" s="96"/>
      <c r="IT286" s="96"/>
    </row>
    <row r="287" spans="1:254" s="185" customFormat="1" ht="41.25" customHeight="1">
      <c r="A287" s="198" t="s">
        <v>11</v>
      </c>
      <c r="B287" s="237" t="s">
        <v>754</v>
      </c>
      <c r="C287" s="431">
        <v>1</v>
      </c>
      <c r="D287" s="238" t="s">
        <v>10</v>
      </c>
      <c r="E287" s="549"/>
      <c r="F287" s="431">
        <f t="shared" ref="F287:F293" si="5">C287*E287</f>
        <v>0</v>
      </c>
      <c r="G287" s="239"/>
    </row>
    <row r="288" spans="1:254" s="185" customFormat="1" ht="72.55" customHeight="1">
      <c r="A288" s="240" t="s">
        <v>11</v>
      </c>
      <c r="B288" s="237" t="s">
        <v>755</v>
      </c>
      <c r="C288" s="430">
        <v>1</v>
      </c>
      <c r="D288" s="235" t="s">
        <v>10</v>
      </c>
      <c r="E288" s="550"/>
      <c r="F288" s="430">
        <f t="shared" si="5"/>
        <v>0</v>
      </c>
      <c r="G288" s="239"/>
    </row>
    <row r="289" spans="1:254" s="28" customFormat="1">
      <c r="A289" s="240" t="s">
        <v>11</v>
      </c>
      <c r="B289" s="237" t="s">
        <v>764</v>
      </c>
      <c r="C289" s="437">
        <v>1</v>
      </c>
      <c r="D289" s="241" t="s">
        <v>10</v>
      </c>
      <c r="E289" s="549"/>
      <c r="F289" s="431">
        <f t="shared" si="5"/>
        <v>0</v>
      </c>
      <c r="G289" s="239"/>
      <c r="H289" s="185"/>
    </row>
    <row r="290" spans="1:254" s="185" customFormat="1" ht="25.75">
      <c r="A290" s="146" t="s">
        <v>11</v>
      </c>
      <c r="B290" s="237" t="s">
        <v>133</v>
      </c>
      <c r="C290" s="437">
        <v>1</v>
      </c>
      <c r="D290" s="238" t="s">
        <v>10</v>
      </c>
      <c r="E290" s="549"/>
      <c r="F290" s="431">
        <f t="shared" si="5"/>
        <v>0</v>
      </c>
      <c r="G290" s="239"/>
    </row>
    <row r="291" spans="1:254" s="185" customFormat="1">
      <c r="A291" s="146" t="s">
        <v>11</v>
      </c>
      <c r="B291" s="237" t="s">
        <v>756</v>
      </c>
      <c r="C291" s="437">
        <v>1</v>
      </c>
      <c r="D291" s="238" t="s">
        <v>10</v>
      </c>
      <c r="E291" s="549"/>
      <c r="F291" s="431">
        <f t="shared" si="5"/>
        <v>0</v>
      </c>
      <c r="G291" s="239"/>
      <c r="H291" s="271"/>
      <c r="I291" s="271"/>
      <c r="J291" s="271"/>
    </row>
    <row r="292" spans="1:254">
      <c r="A292" s="146" t="s">
        <v>11</v>
      </c>
      <c r="B292" s="237" t="s">
        <v>765</v>
      </c>
      <c r="C292" s="431">
        <v>1</v>
      </c>
      <c r="D292" s="238" t="s">
        <v>10</v>
      </c>
      <c r="E292" s="549"/>
      <c r="F292" s="431">
        <f t="shared" si="5"/>
        <v>0</v>
      </c>
      <c r="G292" s="341"/>
      <c r="H292" s="185"/>
    </row>
    <row r="293" spans="1:254" s="236" customFormat="1">
      <c r="A293" s="146" t="s">
        <v>11</v>
      </c>
      <c r="B293" s="237" t="s">
        <v>60</v>
      </c>
      <c r="C293" s="437">
        <v>1</v>
      </c>
      <c r="D293" s="242" t="s">
        <v>10</v>
      </c>
      <c r="E293" s="504"/>
      <c r="F293" s="431">
        <f t="shared" si="5"/>
        <v>0</v>
      </c>
      <c r="G293" s="188"/>
      <c r="IN293" s="96"/>
      <c r="IO293" s="96"/>
      <c r="IP293" s="96"/>
      <c r="IQ293" s="96"/>
      <c r="IR293" s="96"/>
      <c r="IS293" s="96"/>
      <c r="IT293" s="96"/>
    </row>
    <row r="294" spans="1:254" s="180" customFormat="1" ht="13.3" thickBot="1">
      <c r="A294" s="243"/>
      <c r="B294" s="108"/>
      <c r="C294" s="447"/>
      <c r="D294" s="244"/>
      <c r="E294" s="515"/>
      <c r="F294" s="455"/>
      <c r="G294" s="245"/>
      <c r="IM294" s="172"/>
      <c r="IN294" s="172"/>
      <c r="IO294" s="172"/>
      <c r="IP294" s="172"/>
      <c r="IQ294" s="172"/>
      <c r="IR294" s="172"/>
      <c r="IS294" s="172"/>
      <c r="IT294" s="172"/>
    </row>
    <row r="295" spans="1:254" ht="13.3" thickTop="1">
      <c r="A295" s="173"/>
      <c r="B295" s="65" t="s">
        <v>134</v>
      </c>
      <c r="C295" s="370"/>
      <c r="D295" s="171"/>
      <c r="E295" s="370"/>
      <c r="F295" s="461">
        <f>SUM(F27,F53,F87,F109,F112:F294)</f>
        <v>0</v>
      </c>
      <c r="G295" s="63"/>
    </row>
    <row r="296" spans="1:254">
      <c r="A296" s="173"/>
      <c r="B296" s="246"/>
      <c r="C296" s="370"/>
      <c r="D296" s="171"/>
      <c r="E296" s="370"/>
      <c r="F296" s="208"/>
      <c r="G296" s="63"/>
    </row>
    <row r="299" spans="1:254" s="93" customFormat="1">
      <c r="A299" s="140">
        <v>3</v>
      </c>
      <c r="B299" s="114" t="s">
        <v>793</v>
      </c>
      <c r="C299" s="448"/>
      <c r="E299" s="516"/>
      <c r="F299" s="456"/>
      <c r="G299" s="141"/>
    </row>
    <row r="300" spans="1:254" s="93" customFormat="1">
      <c r="A300" s="140"/>
      <c r="B300" s="114" t="s">
        <v>13</v>
      </c>
      <c r="C300" s="448"/>
      <c r="E300" s="516"/>
      <c r="F300" s="456"/>
      <c r="G300" s="141"/>
    </row>
    <row r="301" spans="1:254" s="93" customFormat="1">
      <c r="A301" s="140"/>
      <c r="B301" s="247"/>
      <c r="C301" s="448"/>
      <c r="E301" s="516"/>
      <c r="F301" s="456"/>
      <c r="G301" s="141"/>
    </row>
    <row r="302" spans="1:254" s="93" customFormat="1">
      <c r="A302" s="140"/>
      <c r="B302" s="114" t="s">
        <v>25</v>
      </c>
      <c r="C302" s="448"/>
      <c r="E302" s="516"/>
      <c r="F302" s="456"/>
      <c r="G302" s="141"/>
    </row>
    <row r="303" spans="1:254" s="93" customFormat="1">
      <c r="A303" s="248" t="s">
        <v>11</v>
      </c>
      <c r="B303" s="114" t="s">
        <v>26</v>
      </c>
      <c r="C303" s="448"/>
      <c r="E303" s="516"/>
      <c r="F303" s="456"/>
      <c r="G303" s="141"/>
    </row>
    <row r="304" spans="1:254" s="93" customFormat="1">
      <c r="A304" s="248" t="s">
        <v>11</v>
      </c>
      <c r="B304" s="114" t="s">
        <v>27</v>
      </c>
      <c r="C304" s="448"/>
      <c r="E304" s="516"/>
      <c r="F304" s="456"/>
      <c r="G304" s="141"/>
    </row>
    <row r="305" spans="1:7" s="93" customFormat="1" ht="25.75">
      <c r="A305" s="248" t="s">
        <v>11</v>
      </c>
      <c r="B305" s="114" t="s">
        <v>28</v>
      </c>
      <c r="C305" s="448"/>
      <c r="E305" s="516"/>
      <c r="F305" s="456"/>
      <c r="G305" s="141"/>
    </row>
    <row r="306" spans="1:7" s="93" customFormat="1">
      <c r="A306" s="248" t="s">
        <v>11</v>
      </c>
      <c r="B306" s="114" t="s">
        <v>29</v>
      </c>
      <c r="C306" s="448"/>
      <c r="E306" s="516"/>
      <c r="F306" s="456"/>
      <c r="G306" s="141"/>
    </row>
    <row r="307" spans="1:7" s="93" customFormat="1" ht="25.75">
      <c r="A307" s="248" t="s">
        <v>11</v>
      </c>
      <c r="B307" s="114" t="s">
        <v>160</v>
      </c>
      <c r="C307" s="448"/>
      <c r="E307" s="516"/>
      <c r="F307" s="456"/>
      <c r="G307" s="141"/>
    </row>
    <row r="308" spans="1:7" s="93" customFormat="1">
      <c r="A308" s="248"/>
      <c r="B308" s="247"/>
      <c r="C308" s="448"/>
      <c r="E308" s="516"/>
      <c r="F308" s="456"/>
      <c r="G308" s="141"/>
    </row>
    <row r="309" spans="1:7" s="93" customFormat="1" ht="15.75" customHeight="1">
      <c r="A309" s="248" t="s">
        <v>11</v>
      </c>
      <c r="B309" s="114" t="s">
        <v>20</v>
      </c>
      <c r="C309" s="448"/>
      <c r="E309" s="516"/>
      <c r="F309" s="456"/>
      <c r="G309" s="141"/>
    </row>
    <row r="310" spans="1:7" s="93" customFormat="1">
      <c r="A310" s="249"/>
      <c r="C310" s="446"/>
      <c r="E310" s="510"/>
      <c r="F310" s="124"/>
      <c r="G310" s="94"/>
    </row>
    <row r="311" spans="1:7" s="93" customFormat="1" ht="25.75">
      <c r="A311" s="90">
        <f>+$A$299+COUNT(A$300:A310)*0.01+0.01</f>
        <v>3.01</v>
      </c>
      <c r="B311" s="250" t="s">
        <v>357</v>
      </c>
      <c r="C311" s="446" t="s">
        <v>617</v>
      </c>
      <c r="D311" s="93" t="s">
        <v>30</v>
      </c>
      <c r="E311" s="541"/>
      <c r="F311" s="124">
        <f>C311*E311</f>
        <v>0</v>
      </c>
      <c r="G311" s="94"/>
    </row>
    <row r="312" spans="1:7" s="93" customFormat="1">
      <c r="A312" s="90"/>
      <c r="B312" s="251" t="s">
        <v>358</v>
      </c>
      <c r="C312" s="446"/>
      <c r="E312" s="510"/>
      <c r="F312" s="124"/>
      <c r="G312" s="94"/>
    </row>
    <row r="313" spans="1:7" s="93" customFormat="1">
      <c r="A313" s="90"/>
      <c r="B313" s="252" t="s">
        <v>359</v>
      </c>
      <c r="C313" s="446"/>
      <c r="E313" s="510"/>
      <c r="F313" s="124"/>
      <c r="G313" s="94"/>
    </row>
    <row r="314" spans="1:7" s="93" customFormat="1">
      <c r="A314" s="90">
        <f>+$A$299+COUNT(A$300:A313)*0.01+0.01</f>
        <v>3.0199999999999996</v>
      </c>
      <c r="B314" s="254" t="s">
        <v>368</v>
      </c>
      <c r="C314" s="446">
        <v>42</v>
      </c>
      <c r="D314" s="93" t="s">
        <v>30</v>
      </c>
      <c r="E314" s="541"/>
      <c r="F314" s="124">
        <f>C314*E314</f>
        <v>0</v>
      </c>
      <c r="G314" s="94"/>
    </row>
    <row r="315" spans="1:7" s="93" customFormat="1">
      <c r="A315" s="90">
        <f>+$A$299+COUNT(A$300:A314)*0.01+0.01</f>
        <v>3.03</v>
      </c>
      <c r="B315" s="255" t="s">
        <v>370</v>
      </c>
      <c r="C315" s="446">
        <v>84</v>
      </c>
      <c r="D315" s="93" t="s">
        <v>30</v>
      </c>
      <c r="E315" s="541"/>
      <c r="F315" s="124">
        <f>C315*E315</f>
        <v>0</v>
      </c>
      <c r="G315" s="94"/>
    </row>
    <row r="316" spans="1:7" s="93" customFormat="1">
      <c r="A316" s="90">
        <f>+$A$299+COUNT(A$300:A315)*0.01+0.01</f>
        <v>3.0399999999999996</v>
      </c>
      <c r="B316" s="255" t="s">
        <v>372</v>
      </c>
      <c r="C316" s="446">
        <v>84</v>
      </c>
      <c r="D316" s="93" t="s">
        <v>30</v>
      </c>
      <c r="E316" s="541"/>
      <c r="F316" s="124">
        <f>C316*E316</f>
        <v>0</v>
      </c>
      <c r="G316" s="94"/>
    </row>
    <row r="317" spans="1:7" s="93" customFormat="1">
      <c r="A317" s="90">
        <f>+$A$299+COUNT(A$300:A316)*0.01+0.01</f>
        <v>3.05</v>
      </c>
      <c r="B317" s="230" t="s">
        <v>373</v>
      </c>
      <c r="C317" s="446">
        <v>42</v>
      </c>
      <c r="D317" s="93" t="s">
        <v>30</v>
      </c>
      <c r="E317" s="541"/>
      <c r="F317" s="124">
        <f>C317*E317</f>
        <v>0</v>
      </c>
      <c r="G317" s="94"/>
    </row>
    <row r="318" spans="1:7" s="93" customFormat="1" ht="25.75">
      <c r="A318" s="90">
        <f>+$A$299+COUNT(A$300:A317)*0.01+0.01</f>
        <v>3.0599999999999996</v>
      </c>
      <c r="B318" s="250" t="s">
        <v>388</v>
      </c>
      <c r="C318" s="446">
        <v>11</v>
      </c>
      <c r="D318" s="93" t="s">
        <v>30</v>
      </c>
      <c r="E318" s="541"/>
      <c r="F318" s="124">
        <f>C318*E318</f>
        <v>0</v>
      </c>
      <c r="G318" s="94"/>
    </row>
    <row r="319" spans="1:7" s="93" customFormat="1" ht="25.75">
      <c r="A319" s="90"/>
      <c r="B319" s="230" t="s">
        <v>389</v>
      </c>
      <c r="C319" s="446"/>
      <c r="E319" s="510"/>
      <c r="F319" s="124"/>
      <c r="G319" s="94"/>
    </row>
    <row r="320" spans="1:7" s="93" customFormat="1">
      <c r="A320" s="90"/>
      <c r="B320" s="252" t="s">
        <v>390</v>
      </c>
      <c r="C320" s="446"/>
      <c r="E320" s="510"/>
      <c r="F320" s="124"/>
      <c r="G320" s="94"/>
    </row>
    <row r="321" spans="1:7" s="93" customFormat="1" ht="38.6">
      <c r="A321" s="90">
        <f>+$A$299+COUNT(A$300:A320)*0.01+0.01</f>
        <v>3.07</v>
      </c>
      <c r="B321" s="250" t="s">
        <v>391</v>
      </c>
      <c r="C321" s="446">
        <v>45</v>
      </c>
      <c r="D321" s="93" t="s">
        <v>30</v>
      </c>
      <c r="E321" s="541"/>
      <c r="F321" s="124">
        <f>C321*E321</f>
        <v>0</v>
      </c>
      <c r="G321" s="94"/>
    </row>
    <row r="322" spans="1:7" s="93" customFormat="1" ht="25.75">
      <c r="A322" s="90"/>
      <c r="B322" s="230" t="s">
        <v>392</v>
      </c>
      <c r="C322" s="446"/>
      <c r="E322" s="510"/>
      <c r="F322" s="124"/>
      <c r="G322" s="94"/>
    </row>
    <row r="323" spans="1:7" s="93" customFormat="1">
      <c r="A323" s="90"/>
      <c r="B323" s="252" t="s">
        <v>393</v>
      </c>
      <c r="C323" s="446"/>
      <c r="E323" s="510"/>
      <c r="F323" s="124"/>
      <c r="G323" s="94"/>
    </row>
    <row r="324" spans="1:7" s="93" customFormat="1" ht="38.6">
      <c r="A324" s="90">
        <f>+$A$299+COUNT(A$300:A323)*0.01+0.01</f>
        <v>3.0799999999999996</v>
      </c>
      <c r="B324" s="250" t="s">
        <v>406</v>
      </c>
      <c r="C324" s="446">
        <v>4</v>
      </c>
      <c r="D324" s="93" t="s">
        <v>30</v>
      </c>
      <c r="E324" s="541"/>
      <c r="F324" s="124">
        <f>C324*E324</f>
        <v>0</v>
      </c>
      <c r="G324" s="94"/>
    </row>
    <row r="325" spans="1:7" s="93" customFormat="1">
      <c r="A325" s="90"/>
      <c r="B325" s="230" t="s">
        <v>407</v>
      </c>
      <c r="C325" s="446"/>
      <c r="E325" s="510"/>
      <c r="F325" s="124"/>
      <c r="G325" s="94"/>
    </row>
    <row r="326" spans="1:7" s="93" customFormat="1">
      <c r="A326" s="90"/>
      <c r="B326" s="252" t="s">
        <v>408</v>
      </c>
      <c r="C326" s="446"/>
      <c r="E326" s="510"/>
      <c r="F326" s="124"/>
      <c r="G326" s="94"/>
    </row>
    <row r="327" spans="1:7" s="93" customFormat="1" ht="38.6">
      <c r="A327" s="90">
        <f>+$A$299+COUNT(A$300:A326)*0.01+0.01</f>
        <v>3.09</v>
      </c>
      <c r="B327" s="250" t="s">
        <v>409</v>
      </c>
      <c r="C327" s="446">
        <v>6</v>
      </c>
      <c r="D327" s="93" t="s">
        <v>30</v>
      </c>
      <c r="E327" s="541"/>
      <c r="F327" s="124">
        <f>C327*E327</f>
        <v>0</v>
      </c>
      <c r="G327" s="94"/>
    </row>
    <row r="328" spans="1:7" s="93" customFormat="1" ht="25.75">
      <c r="A328" s="90"/>
      <c r="B328" s="230" t="s">
        <v>410</v>
      </c>
      <c r="C328" s="446"/>
      <c r="E328" s="510"/>
      <c r="F328" s="124"/>
      <c r="G328" s="94"/>
    </row>
    <row r="329" spans="1:7" s="93" customFormat="1">
      <c r="A329" s="90"/>
      <c r="B329" s="252" t="s">
        <v>411</v>
      </c>
      <c r="C329" s="446"/>
      <c r="E329" s="510"/>
      <c r="F329" s="124"/>
      <c r="G329" s="94"/>
    </row>
    <row r="330" spans="1:7" s="93" customFormat="1" ht="64.3">
      <c r="A330" s="90">
        <f>+$A$299+COUNT(A$300:A329)*0.01+0.01</f>
        <v>3.0999999999999996</v>
      </c>
      <c r="B330" s="250" t="s">
        <v>416</v>
      </c>
      <c r="C330" s="446">
        <v>3</v>
      </c>
      <c r="D330" s="93" t="s">
        <v>30</v>
      </c>
      <c r="E330" s="541"/>
      <c r="F330" s="124">
        <f>C330*E330</f>
        <v>0</v>
      </c>
      <c r="G330" s="94"/>
    </row>
    <row r="331" spans="1:7" s="93" customFormat="1">
      <c r="A331" s="90"/>
      <c r="B331" s="230" t="s">
        <v>417</v>
      </c>
      <c r="C331" s="446"/>
      <c r="E331" s="510"/>
      <c r="F331" s="124"/>
      <c r="G331" s="94"/>
    </row>
    <row r="332" spans="1:7" s="93" customFormat="1">
      <c r="A332" s="90"/>
      <c r="B332" s="252" t="s">
        <v>418</v>
      </c>
      <c r="C332" s="446"/>
      <c r="E332" s="510"/>
      <c r="F332" s="124"/>
      <c r="G332" s="94"/>
    </row>
    <row r="333" spans="1:7" s="93" customFormat="1" ht="115.75">
      <c r="A333" s="90">
        <f>+$A$299+COUNT(A$300:A332)*0.01+0.01</f>
        <v>3.11</v>
      </c>
      <c r="B333" s="250" t="s">
        <v>419</v>
      </c>
      <c r="C333" s="446">
        <v>1</v>
      </c>
      <c r="D333" s="93" t="s">
        <v>30</v>
      </c>
      <c r="E333" s="541"/>
      <c r="F333" s="124">
        <f>C333*E333</f>
        <v>0</v>
      </c>
      <c r="G333" s="94"/>
    </row>
    <row r="334" spans="1:7" s="93" customFormat="1">
      <c r="A334" s="90"/>
      <c r="B334" s="252" t="s">
        <v>420</v>
      </c>
      <c r="C334" s="446"/>
      <c r="E334" s="510"/>
      <c r="F334" s="124"/>
      <c r="G334" s="94"/>
    </row>
    <row r="335" spans="1:7" s="93" customFormat="1">
      <c r="A335" s="90">
        <f>+$A$299+COUNT(A$300:A334)*0.01+0.01</f>
        <v>3.1199999999999997</v>
      </c>
      <c r="B335" s="252" t="s">
        <v>423</v>
      </c>
      <c r="C335" s="446" t="s">
        <v>427</v>
      </c>
      <c r="D335" s="93" t="s">
        <v>30</v>
      </c>
      <c r="E335" s="541"/>
      <c r="F335" s="124">
        <f>C335*E335</f>
        <v>0</v>
      </c>
      <c r="G335" s="94"/>
    </row>
    <row r="336" spans="1:7" s="93" customFormat="1">
      <c r="A336" s="90"/>
      <c r="B336" s="230"/>
      <c r="C336" s="446"/>
      <c r="E336" s="510"/>
      <c r="F336" s="124"/>
      <c r="G336" s="94"/>
    </row>
    <row r="337" spans="1:9" s="93" customFormat="1" ht="13.3" thickBot="1">
      <c r="A337" s="90"/>
      <c r="B337" s="230"/>
      <c r="C337" s="446"/>
      <c r="E337" s="510"/>
      <c r="F337" s="124"/>
      <c r="G337" s="94"/>
    </row>
    <row r="338" spans="1:9" s="93" customFormat="1" ht="13.3" thickBot="1">
      <c r="A338" s="256"/>
      <c r="B338" s="256" t="s">
        <v>484</v>
      </c>
      <c r="C338" s="257"/>
      <c r="D338" s="256"/>
      <c r="E338" s="517"/>
      <c r="F338" s="257">
        <f>SUM(F311:F337)</f>
        <v>0</v>
      </c>
      <c r="G338" s="94"/>
    </row>
    <row r="339" spans="1:9" s="93" customFormat="1">
      <c r="A339" s="140"/>
      <c r="B339" s="116"/>
      <c r="C339" s="446"/>
      <c r="E339" s="510"/>
      <c r="F339" s="124"/>
      <c r="G339" s="258"/>
    </row>
    <row r="340" spans="1:9" s="93" customFormat="1">
      <c r="A340" s="140"/>
      <c r="B340" s="120"/>
      <c r="C340" s="446"/>
      <c r="E340" s="510"/>
      <c r="F340" s="124"/>
      <c r="G340" s="258"/>
    </row>
    <row r="341" spans="1:9" s="93" customFormat="1">
      <c r="A341" s="140">
        <v>4</v>
      </c>
      <c r="B341" s="114" t="s">
        <v>794</v>
      </c>
      <c r="C341" s="446"/>
      <c r="E341" s="510"/>
      <c r="F341" s="124"/>
      <c r="G341" s="258"/>
    </row>
    <row r="342" spans="1:9" s="93" customFormat="1">
      <c r="A342" s="140"/>
      <c r="B342" s="114" t="s">
        <v>13</v>
      </c>
      <c r="C342" s="446"/>
      <c r="E342" s="510"/>
      <c r="F342" s="124"/>
      <c r="G342" s="258"/>
    </row>
    <row r="343" spans="1:9" s="93" customFormat="1">
      <c r="A343" s="140"/>
      <c r="B343" s="114"/>
      <c r="C343" s="446"/>
      <c r="E343" s="510"/>
      <c r="F343" s="124"/>
      <c r="G343" s="258"/>
    </row>
    <row r="344" spans="1:9" s="93" customFormat="1" ht="51.45">
      <c r="A344" s="90">
        <f>+$A$341+COUNT(A$342:A343)*0.01+0.01</f>
        <v>4.01</v>
      </c>
      <c r="B344" s="250" t="s">
        <v>424</v>
      </c>
      <c r="C344" s="446">
        <v>3</v>
      </c>
      <c r="D344" s="93" t="s">
        <v>30</v>
      </c>
      <c r="E344" s="541"/>
      <c r="F344" s="124">
        <f>C344*E344</f>
        <v>0</v>
      </c>
      <c r="G344" s="258"/>
      <c r="H344" s="279"/>
    </row>
    <row r="345" spans="1:9" s="93" customFormat="1">
      <c r="A345" s="140"/>
      <c r="B345" s="230" t="s">
        <v>425</v>
      </c>
      <c r="C345" s="446"/>
      <c r="E345" s="510"/>
      <c r="F345" s="124"/>
      <c r="G345" s="258"/>
      <c r="I345" s="280"/>
    </row>
    <row r="346" spans="1:9" s="93" customFormat="1">
      <c r="A346" s="140"/>
      <c r="B346" s="252" t="s">
        <v>426</v>
      </c>
      <c r="C346" s="446"/>
      <c r="E346" s="510"/>
      <c r="F346" s="124"/>
      <c r="G346" s="258"/>
    </row>
    <row r="347" spans="1:9" s="93" customFormat="1" ht="51.45">
      <c r="A347" s="90">
        <f>+$A$341+COUNT(A$342:A346)*0.01+0.01</f>
        <v>4.0199999999999996</v>
      </c>
      <c r="B347" s="250" t="s">
        <v>431</v>
      </c>
      <c r="C347" s="446" t="s">
        <v>450</v>
      </c>
      <c r="D347" s="93" t="s">
        <v>30</v>
      </c>
      <c r="E347" s="541"/>
      <c r="F347" s="124">
        <f>C347*E347</f>
        <v>0</v>
      </c>
      <c r="G347" s="258"/>
    </row>
    <row r="348" spans="1:9" s="93" customFormat="1" ht="25.75">
      <c r="A348" s="140"/>
      <c r="B348" s="230" t="s">
        <v>432</v>
      </c>
      <c r="C348" s="446"/>
      <c r="E348" s="510"/>
      <c r="F348" s="124"/>
      <c r="G348" s="258"/>
    </row>
    <row r="349" spans="1:9" s="93" customFormat="1">
      <c r="A349" s="140"/>
      <c r="B349" s="252" t="s">
        <v>433</v>
      </c>
      <c r="C349" s="446"/>
      <c r="E349" s="510"/>
      <c r="F349" s="124"/>
      <c r="G349" s="258"/>
    </row>
    <row r="350" spans="1:9" s="93" customFormat="1" ht="51.45">
      <c r="A350" s="90">
        <f>+$A$341+COUNT(A$342:A349)*0.01+0.01</f>
        <v>4.0299999999999994</v>
      </c>
      <c r="B350" s="250" t="s">
        <v>431</v>
      </c>
      <c r="C350" s="446">
        <v>2</v>
      </c>
      <c r="D350" s="93" t="s">
        <v>30</v>
      </c>
      <c r="E350" s="541"/>
      <c r="F350" s="124">
        <f>C350*E350</f>
        <v>0</v>
      </c>
      <c r="G350" s="258"/>
    </row>
    <row r="351" spans="1:9" s="93" customFormat="1" ht="25.75">
      <c r="A351" s="140"/>
      <c r="B351" s="230" t="s">
        <v>434</v>
      </c>
      <c r="C351" s="446"/>
      <c r="E351" s="510"/>
      <c r="F351" s="124"/>
      <c r="G351" s="258"/>
    </row>
    <row r="352" spans="1:9" s="93" customFormat="1">
      <c r="A352" s="140"/>
      <c r="B352" s="252" t="s">
        <v>435</v>
      </c>
      <c r="C352" s="446"/>
      <c r="E352" s="510"/>
      <c r="F352" s="124"/>
      <c r="G352" s="258"/>
    </row>
    <row r="353" spans="1:7" s="93" customFormat="1" ht="51.45">
      <c r="A353" s="90">
        <f>+$A$341+COUNT(A$342:A352)*0.01+0.01</f>
        <v>4.04</v>
      </c>
      <c r="B353" s="250" t="s">
        <v>431</v>
      </c>
      <c r="C353" s="446">
        <v>6</v>
      </c>
      <c r="D353" s="93" t="s">
        <v>30</v>
      </c>
      <c r="E353" s="541"/>
      <c r="F353" s="124">
        <f>C353*E353</f>
        <v>0</v>
      </c>
      <c r="G353" s="258"/>
    </row>
    <row r="354" spans="1:7" s="93" customFormat="1" ht="25.75">
      <c r="A354" s="140"/>
      <c r="B354" s="230" t="s">
        <v>436</v>
      </c>
      <c r="C354" s="446"/>
      <c r="E354" s="510"/>
      <c r="F354" s="124"/>
      <c r="G354" s="258"/>
    </row>
    <row r="355" spans="1:7" s="93" customFormat="1">
      <c r="A355" s="140"/>
      <c r="B355" s="252" t="s">
        <v>437</v>
      </c>
      <c r="C355" s="446"/>
      <c r="E355" s="510"/>
      <c r="F355" s="124"/>
      <c r="G355" s="258"/>
    </row>
    <row r="356" spans="1:7" s="93" customFormat="1" ht="38.6">
      <c r="A356" s="90">
        <f>+$A$341+COUNT(A$342:A355)*0.01+0.01</f>
        <v>4.05</v>
      </c>
      <c r="B356" s="250" t="s">
        <v>438</v>
      </c>
      <c r="C356" s="446">
        <v>2</v>
      </c>
      <c r="D356" s="93" t="s">
        <v>30</v>
      </c>
      <c r="E356" s="541"/>
      <c r="F356" s="124">
        <f>C356*E356</f>
        <v>0</v>
      </c>
      <c r="G356" s="258"/>
    </row>
    <row r="357" spans="1:7" s="93" customFormat="1" ht="25.75">
      <c r="A357" s="140"/>
      <c r="B357" s="230" t="s">
        <v>439</v>
      </c>
      <c r="C357" s="446"/>
      <c r="E357" s="510"/>
      <c r="F357" s="124"/>
      <c r="G357" s="258"/>
    </row>
    <row r="358" spans="1:7" s="93" customFormat="1">
      <c r="A358" s="140"/>
      <c r="B358" s="252" t="s">
        <v>440</v>
      </c>
      <c r="C358" s="446"/>
      <c r="E358" s="510"/>
      <c r="F358" s="124"/>
      <c r="G358" s="258"/>
    </row>
    <row r="359" spans="1:7" s="93" customFormat="1" ht="51.45">
      <c r="A359" s="90">
        <f>+$A$341+COUNT(A$342:A358)*0.01+0.01</f>
        <v>4.0599999999999996</v>
      </c>
      <c r="B359" s="250" t="s">
        <v>451</v>
      </c>
      <c r="C359" s="446" t="s">
        <v>427</v>
      </c>
      <c r="D359" s="93" t="s">
        <v>30</v>
      </c>
      <c r="E359" s="541"/>
      <c r="F359" s="124">
        <f>C359*E359</f>
        <v>0</v>
      </c>
      <c r="G359" s="258"/>
    </row>
    <row r="360" spans="1:7" s="93" customFormat="1" ht="25.75">
      <c r="A360" s="97"/>
      <c r="B360" s="230" t="s">
        <v>452</v>
      </c>
      <c r="C360" s="446"/>
      <c r="E360" s="510"/>
      <c r="F360" s="124"/>
      <c r="G360" s="258"/>
    </row>
    <row r="361" spans="1:7" s="93" customFormat="1">
      <c r="A361" s="315"/>
      <c r="B361" s="252" t="s">
        <v>453</v>
      </c>
      <c r="C361" s="446"/>
      <c r="E361" s="510"/>
      <c r="F361" s="124"/>
      <c r="G361" s="258"/>
    </row>
    <row r="362" spans="1:7" s="93" customFormat="1" ht="38.6">
      <c r="A362" s="90">
        <f>+$A$341+COUNT(A$342:A361)*0.01+0.01</f>
        <v>4.0699999999999994</v>
      </c>
      <c r="B362" s="250" t="s">
        <v>457</v>
      </c>
      <c r="C362" s="446">
        <v>5</v>
      </c>
      <c r="D362" s="93" t="s">
        <v>30</v>
      </c>
      <c r="E362" s="541"/>
      <c r="F362" s="124">
        <f>C362*E362</f>
        <v>0</v>
      </c>
      <c r="G362" s="258"/>
    </row>
    <row r="363" spans="1:7" s="93" customFormat="1" ht="25.75">
      <c r="A363" s="97"/>
      <c r="B363" s="230" t="s">
        <v>458</v>
      </c>
      <c r="C363" s="446"/>
      <c r="E363" s="510"/>
      <c r="F363" s="124"/>
      <c r="G363" s="258"/>
    </row>
    <row r="364" spans="1:7" s="93" customFormat="1">
      <c r="A364" s="97"/>
      <c r="B364" s="252" t="s">
        <v>459</v>
      </c>
      <c r="C364" s="446"/>
      <c r="E364" s="510"/>
      <c r="F364" s="124"/>
      <c r="G364" s="258"/>
    </row>
    <row r="365" spans="1:7" s="93" customFormat="1" ht="38.6">
      <c r="A365" s="90">
        <f>+$A$341+COUNT(A$342:A364)*0.01+0.01</f>
        <v>4.08</v>
      </c>
      <c r="B365" s="250" t="s">
        <v>457</v>
      </c>
      <c r="C365" s="446">
        <v>2</v>
      </c>
      <c r="D365" s="93" t="s">
        <v>30</v>
      </c>
      <c r="E365" s="541"/>
      <c r="F365" s="124">
        <f>C365*E365</f>
        <v>0</v>
      </c>
      <c r="G365" s="258"/>
    </row>
    <row r="366" spans="1:7" s="93" customFormat="1" ht="25.75">
      <c r="A366" s="97"/>
      <c r="B366" s="230" t="s">
        <v>460</v>
      </c>
      <c r="C366" s="446"/>
      <c r="E366" s="510"/>
      <c r="F366" s="124"/>
      <c r="G366" s="258"/>
    </row>
    <row r="367" spans="1:7" s="93" customFormat="1">
      <c r="A367" s="97"/>
      <c r="B367" s="252" t="s">
        <v>461</v>
      </c>
      <c r="C367" s="446"/>
      <c r="E367" s="510"/>
      <c r="F367" s="124"/>
      <c r="G367" s="258"/>
    </row>
    <row r="368" spans="1:7" s="93" customFormat="1" ht="25.75">
      <c r="A368" s="90">
        <f>+$A$341+COUNT(A$342:A367)*0.01+0.01</f>
        <v>4.09</v>
      </c>
      <c r="B368" s="250" t="s">
        <v>462</v>
      </c>
      <c r="C368" s="446">
        <v>5</v>
      </c>
      <c r="D368" s="93" t="s">
        <v>30</v>
      </c>
      <c r="E368" s="541"/>
      <c r="F368" s="124">
        <f>C368*E368</f>
        <v>0</v>
      </c>
      <c r="G368" s="258"/>
    </row>
    <row r="369" spans="1:7" s="93" customFormat="1">
      <c r="A369" s="97"/>
      <c r="B369" s="230" t="s">
        <v>463</v>
      </c>
      <c r="C369" s="446"/>
      <c r="E369" s="510"/>
      <c r="F369" s="124"/>
      <c r="G369" s="258"/>
    </row>
    <row r="370" spans="1:7" s="93" customFormat="1">
      <c r="A370" s="97"/>
      <c r="B370" s="252" t="s">
        <v>464</v>
      </c>
      <c r="C370" s="446"/>
      <c r="E370" s="510"/>
      <c r="F370" s="124"/>
      <c r="G370" s="258"/>
    </row>
    <row r="371" spans="1:7" s="93" customFormat="1" ht="25.75">
      <c r="A371" s="90">
        <f>+$A$341+COUNT(A$342:A370)*0.01+0.01</f>
        <v>4.0999999999999996</v>
      </c>
      <c r="B371" s="250" t="s">
        <v>465</v>
      </c>
      <c r="C371" s="446">
        <v>2</v>
      </c>
      <c r="D371" s="93" t="s">
        <v>30</v>
      </c>
      <c r="E371" s="541"/>
      <c r="F371" s="124">
        <f>C371*E371</f>
        <v>0</v>
      </c>
      <c r="G371" s="258"/>
    </row>
    <row r="372" spans="1:7" s="93" customFormat="1">
      <c r="A372" s="97"/>
      <c r="B372" s="230" t="s">
        <v>466</v>
      </c>
      <c r="C372" s="446"/>
      <c r="E372" s="510"/>
      <c r="F372" s="124"/>
      <c r="G372" s="258"/>
    </row>
    <row r="373" spans="1:7" s="93" customFormat="1">
      <c r="A373" s="97"/>
      <c r="B373" s="252" t="s">
        <v>467</v>
      </c>
      <c r="C373" s="446"/>
      <c r="E373" s="510"/>
      <c r="F373" s="124"/>
      <c r="G373" s="258"/>
    </row>
    <row r="374" spans="1:7" s="93" customFormat="1" ht="90">
      <c r="A374" s="90">
        <f>+$A$341+COUNT(A$342:A373)*0.01+0.01</f>
        <v>4.1099999999999994</v>
      </c>
      <c r="B374" s="250" t="s">
        <v>468</v>
      </c>
      <c r="C374" s="446">
        <v>1</v>
      </c>
      <c r="D374" s="93" t="s">
        <v>30</v>
      </c>
      <c r="E374" s="541"/>
      <c r="F374" s="124">
        <f>C374*E374</f>
        <v>0</v>
      </c>
      <c r="G374" s="258"/>
    </row>
    <row r="375" spans="1:7" s="93" customFormat="1">
      <c r="A375" s="97"/>
      <c r="B375" s="230" t="s">
        <v>469</v>
      </c>
      <c r="C375" s="446"/>
      <c r="E375" s="510"/>
      <c r="F375" s="124"/>
      <c r="G375" s="258"/>
    </row>
    <row r="376" spans="1:7" s="93" customFormat="1" ht="25.75">
      <c r="A376" s="90">
        <f>+$A$341+COUNT(A$342:A375)*0.01+0.01</f>
        <v>4.12</v>
      </c>
      <c r="B376" s="250" t="s">
        <v>470</v>
      </c>
      <c r="C376" s="446" t="s">
        <v>427</v>
      </c>
      <c r="D376" s="93" t="s">
        <v>30</v>
      </c>
      <c r="E376" s="541"/>
      <c r="F376" s="124">
        <f>C376*E376</f>
        <v>0</v>
      </c>
      <c r="G376" s="258"/>
    </row>
    <row r="377" spans="1:7" s="93" customFormat="1">
      <c r="A377" s="97"/>
      <c r="B377" s="230" t="s">
        <v>471</v>
      </c>
      <c r="C377" s="446"/>
      <c r="E377" s="510"/>
      <c r="F377" s="124"/>
      <c r="G377" s="258"/>
    </row>
    <row r="378" spans="1:7" s="93" customFormat="1" ht="51.45">
      <c r="A378" s="90">
        <f>+$A$341+COUNT(A$342:A377)*0.01+0.01</f>
        <v>4.13</v>
      </c>
      <c r="B378" s="250" t="s">
        <v>472</v>
      </c>
      <c r="C378" s="446" t="s">
        <v>427</v>
      </c>
      <c r="D378" s="93" t="s">
        <v>30</v>
      </c>
      <c r="E378" s="541"/>
      <c r="F378" s="124">
        <f>C378*E378</f>
        <v>0</v>
      </c>
      <c r="G378" s="258"/>
    </row>
    <row r="379" spans="1:7" s="93" customFormat="1">
      <c r="A379" s="97"/>
      <c r="B379" s="252" t="s">
        <v>473</v>
      </c>
      <c r="C379" s="446"/>
      <c r="E379" s="510"/>
      <c r="F379" s="124"/>
      <c r="G379" s="258"/>
    </row>
    <row r="380" spans="1:7" s="93" customFormat="1">
      <c r="A380" s="97"/>
      <c r="B380" s="230" t="s">
        <v>474</v>
      </c>
      <c r="C380" s="446" t="s">
        <v>427</v>
      </c>
      <c r="D380" s="93" t="s">
        <v>30</v>
      </c>
      <c r="E380" s="541"/>
      <c r="F380" s="124">
        <f>C380*E380</f>
        <v>0</v>
      </c>
      <c r="G380" s="258"/>
    </row>
    <row r="381" spans="1:7" s="93" customFormat="1" ht="38.6">
      <c r="A381" s="90">
        <f>+$A$341+COUNT(A$342:A380)*0.01+0.01</f>
        <v>4.1399999999999997</v>
      </c>
      <c r="B381" s="259" t="s">
        <v>476</v>
      </c>
      <c r="C381" s="446" t="s">
        <v>427</v>
      </c>
      <c r="D381" s="93" t="s">
        <v>30</v>
      </c>
      <c r="E381" s="541"/>
      <c r="F381" s="124">
        <f>C381*E381</f>
        <v>0</v>
      </c>
      <c r="G381" s="258"/>
    </row>
    <row r="382" spans="1:7" s="93" customFormat="1" ht="13.3" thickBot="1">
      <c r="A382" s="97"/>
      <c r="B382" s="114"/>
      <c r="C382" s="446"/>
      <c r="E382" s="510"/>
      <c r="F382" s="124"/>
      <c r="G382" s="258"/>
    </row>
    <row r="383" spans="1:7" s="93" customFormat="1" ht="13.3" thickBot="1">
      <c r="A383" s="256"/>
      <c r="B383" s="256" t="s">
        <v>475</v>
      </c>
      <c r="C383" s="257"/>
      <c r="D383" s="256"/>
      <c r="E383" s="517"/>
      <c r="F383" s="257">
        <f>SUM(F344:F382)</f>
        <v>0</v>
      </c>
      <c r="G383" s="258"/>
    </row>
    <row r="384" spans="1:7" s="93" customFormat="1">
      <c r="A384" s="97"/>
      <c r="B384" s="114"/>
      <c r="C384" s="446"/>
      <c r="E384" s="510"/>
      <c r="F384" s="124"/>
      <c r="G384" s="258"/>
    </row>
    <row r="385" spans="1:253" s="93" customFormat="1">
      <c r="A385" s="97"/>
      <c r="B385" s="120"/>
      <c r="C385" s="446"/>
      <c r="E385" s="510"/>
      <c r="F385" s="124"/>
      <c r="G385" s="258"/>
    </row>
    <row r="387" spans="1:253">
      <c r="A387" s="140">
        <v>5</v>
      </c>
      <c r="B387" s="59" t="s">
        <v>234</v>
      </c>
      <c r="C387" s="370"/>
      <c r="D387" s="171"/>
      <c r="E387" s="370"/>
      <c r="F387" s="208"/>
      <c r="G387" s="188"/>
    </row>
    <row r="388" spans="1:253">
      <c r="A388" s="173"/>
      <c r="B388" s="65" t="s">
        <v>13</v>
      </c>
      <c r="C388" s="370"/>
      <c r="D388" s="171"/>
      <c r="E388" s="370"/>
      <c r="F388" s="208"/>
      <c r="G388" s="188"/>
    </row>
    <row r="389" spans="1:253" s="70" customFormat="1">
      <c r="A389" s="174"/>
      <c r="B389" s="68"/>
      <c r="C389" s="370"/>
      <c r="D389" s="171"/>
      <c r="E389" s="435"/>
      <c r="F389" s="452"/>
      <c r="G389" s="260"/>
      <c r="IQ389" s="71"/>
      <c r="IR389" s="172"/>
      <c r="IS389" s="172"/>
    </row>
    <row r="390" spans="1:253">
      <c r="A390" s="173"/>
      <c r="B390" s="65" t="s">
        <v>245</v>
      </c>
      <c r="C390" s="370"/>
      <c r="D390" s="171"/>
      <c r="E390" s="370"/>
      <c r="F390" s="461"/>
      <c r="G390" s="188"/>
    </row>
    <row r="391" spans="1:253" ht="38.6">
      <c r="A391" s="173"/>
      <c r="B391" s="65" t="s">
        <v>246</v>
      </c>
      <c r="C391" s="370"/>
      <c r="D391" s="171"/>
      <c r="E391" s="370"/>
      <c r="F391" s="461"/>
      <c r="G391" s="188"/>
    </row>
    <row r="392" spans="1:253" ht="25.75">
      <c r="A392" s="173"/>
      <c r="B392" s="65" t="s">
        <v>247</v>
      </c>
      <c r="C392" s="370"/>
      <c r="D392" s="171"/>
      <c r="E392" s="370"/>
      <c r="F392" s="461"/>
      <c r="G392" s="188"/>
    </row>
    <row r="393" spans="1:253" ht="38.6">
      <c r="A393" s="173"/>
      <c r="B393" s="65" t="s">
        <v>248</v>
      </c>
      <c r="C393" s="370"/>
      <c r="D393" s="171"/>
      <c r="E393" s="370"/>
      <c r="F393" s="461"/>
      <c r="G393" s="188"/>
    </row>
    <row r="394" spans="1:253" ht="38.6">
      <c r="A394" s="173"/>
      <c r="B394" s="65" t="s">
        <v>249</v>
      </c>
      <c r="C394" s="370"/>
      <c r="D394" s="171"/>
      <c r="E394" s="370"/>
      <c r="F394" s="461"/>
      <c r="G394" s="188"/>
    </row>
    <row r="395" spans="1:253" s="70" customFormat="1">
      <c r="A395" s="174"/>
      <c r="B395" s="68"/>
      <c r="C395" s="370"/>
      <c r="D395" s="171"/>
      <c r="E395" s="435"/>
      <c r="F395" s="452"/>
      <c r="G395" s="260"/>
      <c r="IQ395" s="71"/>
      <c r="IR395" s="172"/>
      <c r="IS395" s="172"/>
    </row>
    <row r="396" spans="1:253" s="70" customFormat="1">
      <c r="A396" s="174"/>
      <c r="B396" s="68"/>
      <c r="C396" s="370"/>
      <c r="D396" s="171"/>
      <c r="E396" s="435"/>
      <c r="F396" s="452"/>
      <c r="G396" s="260"/>
      <c r="IQ396" s="71"/>
      <c r="IR396" s="172"/>
      <c r="IS396" s="172"/>
    </row>
    <row r="397" spans="1:253" s="70" customFormat="1" ht="64.3">
      <c r="A397" s="174">
        <f>+$A$387+COUNT(A$389:A389)*0.01+0.01</f>
        <v>5.01</v>
      </c>
      <c r="B397" s="68" t="s">
        <v>241</v>
      </c>
      <c r="C397" s="370">
        <v>1</v>
      </c>
      <c r="D397" s="60" t="s">
        <v>15</v>
      </c>
      <c r="E397" s="551"/>
      <c r="F397" s="452">
        <f>C397*E397</f>
        <v>0</v>
      </c>
      <c r="G397" s="260"/>
      <c r="IQ397" s="71"/>
      <c r="IR397" s="172"/>
      <c r="IS397" s="172"/>
    </row>
    <row r="398" spans="1:253" s="70" customFormat="1">
      <c r="A398" s="174"/>
      <c r="B398" s="68"/>
      <c r="C398" s="370"/>
      <c r="D398" s="60"/>
      <c r="E398" s="435"/>
      <c r="F398" s="452"/>
      <c r="G398" s="260"/>
      <c r="IQ398" s="71"/>
      <c r="IR398" s="172"/>
      <c r="IS398" s="172"/>
    </row>
    <row r="399" spans="1:253" s="70" customFormat="1" ht="38.6">
      <c r="A399" s="174">
        <f>+$A$387+COUNT(A$389:A398)*0.01+0.01</f>
        <v>5.0199999999999996</v>
      </c>
      <c r="B399" s="68" t="s">
        <v>750</v>
      </c>
      <c r="C399" s="370">
        <v>1</v>
      </c>
      <c r="D399" s="60" t="s">
        <v>15</v>
      </c>
      <c r="E399" s="551"/>
      <c r="F399" s="452">
        <f>C399*E399</f>
        <v>0</v>
      </c>
      <c r="G399" s="260"/>
      <c r="IQ399" s="71"/>
      <c r="IR399" s="172"/>
      <c r="IS399" s="172"/>
    </row>
    <row r="400" spans="1:253" s="70" customFormat="1">
      <c r="A400" s="174"/>
      <c r="B400" s="68"/>
      <c r="C400" s="370"/>
      <c r="D400" s="60"/>
      <c r="E400" s="435"/>
      <c r="F400" s="452"/>
      <c r="G400" s="260"/>
      <c r="IQ400" s="71"/>
      <c r="IR400" s="172"/>
      <c r="IS400" s="172"/>
    </row>
    <row r="401" spans="1:253" s="70" customFormat="1" ht="38.6">
      <c r="A401" s="174">
        <f>+$A$387+COUNT(A$389:A400)*0.01+0.01</f>
        <v>5.0299999999999994</v>
      </c>
      <c r="B401" s="68" t="s">
        <v>250</v>
      </c>
      <c r="C401" s="370">
        <v>3</v>
      </c>
      <c r="D401" s="60" t="s">
        <v>15</v>
      </c>
      <c r="E401" s="551"/>
      <c r="F401" s="452">
        <f>C401*E401</f>
        <v>0</v>
      </c>
      <c r="G401" s="260"/>
      <c r="IQ401" s="71"/>
      <c r="IR401" s="172"/>
      <c r="IS401" s="172"/>
    </row>
    <row r="402" spans="1:253" s="70" customFormat="1">
      <c r="A402" s="174"/>
      <c r="B402" s="68"/>
      <c r="C402" s="370"/>
      <c r="D402" s="60"/>
      <c r="E402" s="435"/>
      <c r="F402" s="452"/>
      <c r="G402" s="260"/>
      <c r="IQ402" s="71"/>
      <c r="IR402" s="172"/>
      <c r="IS402" s="172"/>
    </row>
    <row r="403" spans="1:253" s="70" customFormat="1" ht="51.45">
      <c r="A403" s="174">
        <f>+$A$387+COUNT(A$389:A402)*0.01+0.01</f>
        <v>5.04</v>
      </c>
      <c r="B403" s="68" t="s">
        <v>242</v>
      </c>
      <c r="C403" s="370">
        <v>10</v>
      </c>
      <c r="D403" s="60" t="s">
        <v>15</v>
      </c>
      <c r="E403" s="551"/>
      <c r="F403" s="452">
        <f>C403*E403</f>
        <v>0</v>
      </c>
      <c r="G403" s="260"/>
      <c r="IQ403" s="71"/>
      <c r="IR403" s="172"/>
      <c r="IS403" s="172"/>
    </row>
    <row r="404" spans="1:253" s="70" customFormat="1">
      <c r="A404" s="174"/>
      <c r="B404" s="68"/>
      <c r="C404" s="370"/>
      <c r="D404" s="60"/>
      <c r="E404" s="435"/>
      <c r="F404" s="452"/>
      <c r="G404" s="260"/>
      <c r="IQ404" s="71"/>
      <c r="IR404" s="172"/>
      <c r="IS404" s="172"/>
    </row>
    <row r="405" spans="1:253" s="70" customFormat="1" ht="38.6">
      <c r="A405" s="174">
        <f>+$A$387+COUNT(A$389:A404)*0.01+0.01</f>
        <v>5.05</v>
      </c>
      <c r="B405" s="68" t="s">
        <v>243</v>
      </c>
      <c r="C405" s="370">
        <v>1</v>
      </c>
      <c r="D405" s="60" t="s">
        <v>15</v>
      </c>
      <c r="E405" s="551"/>
      <c r="F405" s="452">
        <f>C405*E405</f>
        <v>0</v>
      </c>
      <c r="G405" s="260"/>
      <c r="IQ405" s="71"/>
      <c r="IR405" s="172"/>
      <c r="IS405" s="172"/>
    </row>
    <row r="406" spans="1:253" s="70" customFormat="1">
      <c r="A406" s="174"/>
      <c r="B406" s="68"/>
      <c r="C406" s="370"/>
      <c r="D406" s="60"/>
      <c r="E406" s="435"/>
      <c r="F406" s="452"/>
      <c r="G406" s="260"/>
      <c r="IQ406" s="71"/>
      <c r="IR406" s="172"/>
      <c r="IS406" s="172"/>
    </row>
    <row r="407" spans="1:253" s="70" customFormat="1" ht="25.75">
      <c r="A407" s="174">
        <f>+$A$387+COUNT(A$389:A406)*0.01+0.01</f>
        <v>5.0599999999999996</v>
      </c>
      <c r="B407" s="68" t="s">
        <v>244</v>
      </c>
      <c r="C407" s="370">
        <v>1</v>
      </c>
      <c r="D407" s="60" t="s">
        <v>15</v>
      </c>
      <c r="E407" s="551"/>
      <c r="F407" s="452">
        <f>C407*E407</f>
        <v>0</v>
      </c>
      <c r="G407" s="260"/>
      <c r="IQ407" s="71"/>
      <c r="IR407" s="172"/>
      <c r="IS407" s="172"/>
    </row>
    <row r="408" spans="1:253" s="70" customFormat="1">
      <c r="A408" s="174"/>
      <c r="B408" s="68"/>
      <c r="C408" s="370"/>
      <c r="D408" s="60"/>
      <c r="E408" s="435"/>
      <c r="F408" s="452"/>
      <c r="G408" s="260"/>
      <c r="IQ408" s="71"/>
      <c r="IR408" s="172"/>
      <c r="IS408" s="172"/>
    </row>
    <row r="409" spans="1:253" s="70" customFormat="1" ht="25.75">
      <c r="A409" s="174">
        <f>+$A$387+COUNT(A$389:A408)*0.01+0.01</f>
        <v>5.0699999999999994</v>
      </c>
      <c r="B409" s="68" t="s">
        <v>236</v>
      </c>
      <c r="C409" s="370">
        <v>1</v>
      </c>
      <c r="D409" s="60" t="s">
        <v>10</v>
      </c>
      <c r="E409" s="551"/>
      <c r="F409" s="452">
        <f>C409*E409</f>
        <v>0</v>
      </c>
      <c r="G409" s="260"/>
      <c r="IQ409" s="71"/>
      <c r="IR409" s="172"/>
      <c r="IS409" s="172"/>
    </row>
    <row r="410" spans="1:253" s="70" customFormat="1">
      <c r="A410" s="174"/>
      <c r="B410" s="68"/>
      <c r="C410" s="370"/>
      <c r="D410" s="60"/>
      <c r="E410" s="435"/>
      <c r="F410" s="452"/>
      <c r="G410" s="260"/>
      <c r="IQ410" s="71"/>
      <c r="IR410" s="172"/>
      <c r="IS410" s="172"/>
    </row>
    <row r="411" spans="1:253" s="70" customFormat="1" ht="25.75">
      <c r="A411" s="174">
        <f>+$A$387+COUNT(A$389:A410)*0.01+0.01</f>
        <v>5.08</v>
      </c>
      <c r="B411" s="68" t="s">
        <v>303</v>
      </c>
      <c r="C411" s="370">
        <v>155</v>
      </c>
      <c r="D411" s="60" t="s">
        <v>12</v>
      </c>
      <c r="E411" s="551"/>
      <c r="F411" s="452">
        <f>C411*E411</f>
        <v>0</v>
      </c>
      <c r="G411" s="260"/>
      <c r="IQ411" s="71"/>
      <c r="IR411" s="172"/>
      <c r="IS411" s="172"/>
    </row>
    <row r="412" spans="1:253" s="70" customFormat="1">
      <c r="A412" s="174"/>
      <c r="B412" s="68"/>
      <c r="C412" s="370"/>
      <c r="D412" s="60"/>
      <c r="E412" s="435"/>
      <c r="F412" s="452"/>
      <c r="G412" s="260"/>
      <c r="IQ412" s="71"/>
      <c r="IR412" s="172"/>
      <c r="IS412" s="172"/>
    </row>
    <row r="413" spans="1:253" s="70" customFormat="1" ht="25.75">
      <c r="A413" s="174">
        <f>+$A$387+COUNT(A$389:A412)*0.01+0.01</f>
        <v>5.09</v>
      </c>
      <c r="B413" s="68" t="s">
        <v>237</v>
      </c>
      <c r="C413" s="370">
        <v>14</v>
      </c>
      <c r="D413" s="60" t="s">
        <v>15</v>
      </c>
      <c r="E413" s="551"/>
      <c r="F413" s="452">
        <f>C413*E413</f>
        <v>0</v>
      </c>
      <c r="G413" s="260"/>
      <c r="IQ413" s="71"/>
      <c r="IR413" s="172"/>
      <c r="IS413" s="172"/>
    </row>
    <row r="414" spans="1:253" s="70" customFormat="1">
      <c r="A414" s="174"/>
      <c r="B414" s="68"/>
      <c r="C414" s="370"/>
      <c r="D414" s="60"/>
      <c r="E414" s="435"/>
      <c r="F414" s="452"/>
      <c r="G414" s="260"/>
      <c r="IQ414" s="71"/>
      <c r="IR414" s="172"/>
      <c r="IS414" s="172"/>
    </row>
    <row r="415" spans="1:253" s="70" customFormat="1" ht="51.45">
      <c r="A415" s="174">
        <f>+$A$387+COUNT(A$389:A414)*0.01+0.01</f>
        <v>5.0999999999999996</v>
      </c>
      <c r="B415" s="68" t="s">
        <v>638</v>
      </c>
      <c r="C415" s="370">
        <v>50</v>
      </c>
      <c r="D415" s="60" t="s">
        <v>12</v>
      </c>
      <c r="E415" s="551"/>
      <c r="F415" s="452">
        <f>C415*E415</f>
        <v>0</v>
      </c>
      <c r="G415" s="260"/>
      <c r="IQ415" s="71"/>
      <c r="IR415" s="172"/>
      <c r="IS415" s="172"/>
    </row>
    <row r="416" spans="1:253" s="70" customFormat="1">
      <c r="A416" s="174"/>
      <c r="B416" s="68"/>
      <c r="C416" s="370"/>
      <c r="D416" s="60"/>
      <c r="E416" s="435"/>
      <c r="F416" s="452"/>
      <c r="G416" s="260"/>
      <c r="IQ416" s="71"/>
      <c r="IR416" s="172"/>
      <c r="IS416" s="172"/>
    </row>
    <row r="417" spans="1:253" s="70" customFormat="1" ht="25.75">
      <c r="A417" s="174">
        <f>+$A$387+COUNT(A$389:A416)*0.01+0.01</f>
        <v>5.1099999999999994</v>
      </c>
      <c r="B417" s="68" t="s">
        <v>238</v>
      </c>
      <c r="C417" s="370">
        <v>45</v>
      </c>
      <c r="D417" s="60" t="s">
        <v>12</v>
      </c>
      <c r="E417" s="551"/>
      <c r="F417" s="452">
        <f>C417*E417</f>
        <v>0</v>
      </c>
      <c r="G417" s="260"/>
      <c r="IQ417" s="71"/>
      <c r="IR417" s="172"/>
      <c r="IS417" s="172"/>
    </row>
    <row r="418" spans="1:253" s="70" customFormat="1">
      <c r="A418" s="174"/>
      <c r="B418" s="68"/>
      <c r="C418" s="370"/>
      <c r="D418" s="60"/>
      <c r="E418" s="435"/>
      <c r="F418" s="452"/>
      <c r="G418" s="260"/>
      <c r="IQ418" s="71"/>
      <c r="IR418" s="172"/>
      <c r="IS418" s="172"/>
    </row>
    <row r="419" spans="1:253" s="70" customFormat="1" ht="25.75">
      <c r="A419" s="174">
        <f>+$A$387+COUNT(A$389:A418)*0.01+0.01</f>
        <v>5.12</v>
      </c>
      <c r="B419" s="68" t="s">
        <v>239</v>
      </c>
      <c r="C419" s="370">
        <v>1</v>
      </c>
      <c r="D419" s="60" t="s">
        <v>10</v>
      </c>
      <c r="E419" s="551"/>
      <c r="F419" s="452">
        <f>C419*E419</f>
        <v>0</v>
      </c>
      <c r="G419" s="260"/>
      <c r="IQ419" s="71"/>
      <c r="IR419" s="172"/>
      <c r="IS419" s="172"/>
    </row>
    <row r="420" spans="1:253" s="70" customFormat="1">
      <c r="A420" s="174"/>
      <c r="B420" s="68"/>
      <c r="C420" s="370"/>
      <c r="D420" s="60"/>
      <c r="E420" s="435"/>
      <c r="F420" s="452"/>
      <c r="G420" s="260"/>
      <c r="IQ420" s="71"/>
      <c r="IR420" s="172"/>
      <c r="IS420" s="172"/>
    </row>
    <row r="421" spans="1:253" s="70" customFormat="1">
      <c r="A421" s="174">
        <f>+$A$387+COUNT(A$389:A420)*0.01+0.01</f>
        <v>5.13</v>
      </c>
      <c r="B421" s="68" t="s">
        <v>240</v>
      </c>
      <c r="C421" s="370">
        <v>1</v>
      </c>
      <c r="D421" s="60" t="s">
        <v>10</v>
      </c>
      <c r="E421" s="551"/>
      <c r="F421" s="452">
        <f>C421*E421</f>
        <v>0</v>
      </c>
      <c r="G421" s="260"/>
      <c r="IQ421" s="71"/>
      <c r="IR421" s="172"/>
      <c r="IS421" s="172"/>
    </row>
    <row r="422" spans="1:253" s="180" customFormat="1" ht="13.3" thickBot="1">
      <c r="A422" s="243"/>
      <c r="B422" s="108"/>
      <c r="C422" s="447"/>
      <c r="D422" s="244"/>
      <c r="E422" s="515"/>
      <c r="F422" s="455"/>
      <c r="G422" s="342"/>
      <c r="IL422" s="172"/>
      <c r="IM422" s="172"/>
      <c r="IN422" s="172"/>
      <c r="IO422" s="172"/>
      <c r="IP422" s="172"/>
      <c r="IQ422" s="172"/>
      <c r="IR422" s="172"/>
      <c r="IS422" s="172"/>
    </row>
    <row r="423" spans="1:253" ht="13.3" thickTop="1">
      <c r="A423" s="173"/>
      <c r="B423" s="65" t="s">
        <v>235</v>
      </c>
      <c r="C423" s="370"/>
      <c r="D423" s="171"/>
      <c r="E423" s="370"/>
      <c r="F423" s="461">
        <f>SUM(F397:F422)</f>
        <v>0</v>
      </c>
      <c r="G423" s="188"/>
    </row>
    <row r="426" spans="1:253" s="133" customFormat="1">
      <c r="A426" s="59">
        <v>6</v>
      </c>
      <c r="B426" s="59" t="s">
        <v>167</v>
      </c>
      <c r="C426" s="370"/>
      <c r="D426" s="61"/>
      <c r="E426" s="370"/>
      <c r="F426" s="208"/>
      <c r="G426" s="63"/>
    </row>
    <row r="427" spans="1:253" s="133" customFormat="1">
      <c r="A427" s="171"/>
      <c r="B427" s="65" t="s">
        <v>13</v>
      </c>
      <c r="C427" s="370"/>
      <c r="D427" s="61"/>
      <c r="E427" s="370"/>
      <c r="F427" s="208"/>
      <c r="G427" s="343"/>
    </row>
    <row r="428" spans="1:253" s="133" customFormat="1">
      <c r="A428" s="171"/>
      <c r="B428" s="65"/>
      <c r="C428" s="370"/>
      <c r="D428" s="61"/>
      <c r="E428" s="370"/>
      <c r="F428" s="208"/>
      <c r="G428" s="343"/>
    </row>
    <row r="429" spans="1:253" s="133" customFormat="1" ht="51.45">
      <c r="A429" s="90">
        <f>+$A$426+COUNT(A$427:A428)*0.01+0.01</f>
        <v>6.01</v>
      </c>
      <c r="B429" s="344" t="s">
        <v>148</v>
      </c>
      <c r="C429" s="134">
        <v>9</v>
      </c>
      <c r="D429" s="346" t="s">
        <v>15</v>
      </c>
      <c r="E429" s="504"/>
      <c r="F429" s="431">
        <f>E429*C429</f>
        <v>0</v>
      </c>
      <c r="G429" s="63"/>
      <c r="H429" s="347"/>
      <c r="I429" s="346"/>
    </row>
    <row r="430" spans="1:253" s="133" customFormat="1">
      <c r="A430" s="130"/>
      <c r="B430" s="348"/>
      <c r="C430" s="449"/>
      <c r="D430" s="348"/>
      <c r="E430" s="449"/>
      <c r="F430" s="134"/>
      <c r="G430" s="349"/>
    </row>
    <row r="431" spans="1:253" s="350" customFormat="1" ht="51.45">
      <c r="A431" s="67">
        <f>+$A$426+COUNT(A$427:A428)*0.01+0.01</f>
        <v>6.01</v>
      </c>
      <c r="B431" s="311" t="s">
        <v>149</v>
      </c>
      <c r="C431" s="134">
        <v>280</v>
      </c>
      <c r="D431" s="346" t="s">
        <v>15</v>
      </c>
      <c r="E431" s="504"/>
      <c r="F431" s="431">
        <f>E431*C431</f>
        <v>0</v>
      </c>
      <c r="G431" s="209"/>
      <c r="H431" s="209"/>
      <c r="I431" s="133"/>
      <c r="J431" s="133"/>
      <c r="K431" s="133"/>
      <c r="L431" s="133"/>
      <c r="M431" s="133"/>
      <c r="N431" s="133"/>
      <c r="O431" s="133"/>
      <c r="P431" s="133"/>
      <c r="Q431" s="133"/>
      <c r="R431" s="133"/>
      <c r="S431" s="133"/>
      <c r="T431" s="133"/>
      <c r="U431" s="133"/>
      <c r="V431" s="133"/>
      <c r="W431" s="133"/>
      <c r="X431" s="133"/>
      <c r="Y431" s="133"/>
      <c r="Z431" s="133"/>
      <c r="AA431" s="133"/>
      <c r="AB431" s="133"/>
      <c r="AC431" s="133"/>
      <c r="AD431" s="133"/>
      <c r="AE431" s="133"/>
      <c r="AF431" s="133"/>
      <c r="AG431" s="133"/>
      <c r="AH431" s="133"/>
      <c r="AI431" s="133"/>
      <c r="AJ431" s="133"/>
      <c r="AK431" s="133"/>
      <c r="AL431" s="133"/>
      <c r="AM431" s="133"/>
      <c r="AN431" s="133"/>
      <c r="AO431" s="133"/>
      <c r="AP431" s="133"/>
      <c r="AQ431" s="133"/>
      <c r="AR431" s="133"/>
      <c r="AS431" s="133"/>
      <c r="AT431" s="133"/>
      <c r="AU431" s="133"/>
      <c r="AV431" s="133"/>
      <c r="AW431" s="133"/>
      <c r="AX431" s="133"/>
      <c r="AY431" s="133"/>
      <c r="AZ431" s="133"/>
      <c r="BA431" s="133"/>
      <c r="BB431" s="133"/>
      <c r="BC431" s="133"/>
      <c r="BD431" s="133"/>
      <c r="BE431" s="133"/>
      <c r="BF431" s="133"/>
      <c r="BG431" s="133"/>
      <c r="BH431" s="133"/>
      <c r="BI431" s="133"/>
      <c r="BJ431" s="133"/>
      <c r="BK431" s="133"/>
      <c r="BL431" s="133"/>
      <c r="BM431" s="133"/>
      <c r="BN431" s="133"/>
      <c r="BO431" s="133"/>
      <c r="BP431" s="133"/>
      <c r="BQ431" s="133"/>
      <c r="BR431" s="133"/>
      <c r="BS431" s="133"/>
      <c r="BT431" s="133"/>
      <c r="BU431" s="133"/>
      <c r="BV431" s="133"/>
      <c r="BW431" s="133"/>
      <c r="BX431" s="133"/>
      <c r="BY431" s="133"/>
      <c r="BZ431" s="133"/>
      <c r="CA431" s="133"/>
      <c r="CB431" s="133"/>
      <c r="CC431" s="133"/>
      <c r="CD431" s="133"/>
      <c r="CE431" s="133"/>
      <c r="CF431" s="133"/>
      <c r="CG431" s="133"/>
      <c r="CH431" s="133"/>
      <c r="CI431" s="133"/>
      <c r="CJ431" s="133"/>
      <c r="CK431" s="133"/>
      <c r="CL431" s="133"/>
      <c r="CM431" s="133"/>
      <c r="CN431" s="133"/>
      <c r="CO431" s="133"/>
      <c r="CP431" s="133"/>
      <c r="CQ431" s="133"/>
      <c r="CR431" s="133"/>
      <c r="CS431" s="133"/>
      <c r="CT431" s="133"/>
      <c r="CU431" s="133"/>
      <c r="CV431" s="133"/>
      <c r="CW431" s="133"/>
      <c r="CX431" s="133"/>
      <c r="CY431" s="133"/>
      <c r="CZ431" s="133"/>
      <c r="DA431" s="133"/>
      <c r="DB431" s="133"/>
      <c r="DC431" s="133"/>
      <c r="DD431" s="133"/>
      <c r="DE431" s="133"/>
      <c r="DF431" s="133"/>
      <c r="DG431" s="133"/>
      <c r="DH431" s="133"/>
      <c r="DI431" s="133"/>
      <c r="DJ431" s="133"/>
      <c r="DK431" s="133"/>
      <c r="DL431" s="133"/>
      <c r="DM431" s="133"/>
      <c r="DN431" s="133"/>
      <c r="DO431" s="133"/>
      <c r="DP431" s="133"/>
      <c r="DQ431" s="133"/>
      <c r="DR431" s="133"/>
      <c r="DS431" s="133"/>
      <c r="DT431" s="133"/>
      <c r="DU431" s="133"/>
      <c r="DV431" s="133"/>
      <c r="DW431" s="133"/>
      <c r="DX431" s="133"/>
      <c r="DY431" s="133"/>
      <c r="DZ431" s="133"/>
      <c r="EA431" s="133"/>
      <c r="EB431" s="133"/>
      <c r="EC431" s="133"/>
      <c r="ED431" s="133"/>
      <c r="EE431" s="133"/>
      <c r="EF431" s="133"/>
      <c r="EG431" s="133"/>
      <c r="EH431" s="133"/>
      <c r="EI431" s="133"/>
      <c r="EJ431" s="133"/>
      <c r="EK431" s="133"/>
      <c r="EL431" s="133"/>
      <c r="EM431" s="133"/>
      <c r="EN431" s="133"/>
      <c r="EO431" s="133"/>
      <c r="EP431" s="133"/>
      <c r="EQ431" s="133"/>
      <c r="ER431" s="133"/>
      <c r="ES431" s="133"/>
      <c r="ET431" s="133"/>
      <c r="EU431" s="133"/>
      <c r="EV431" s="133"/>
      <c r="EW431" s="133"/>
      <c r="EX431" s="133"/>
      <c r="EY431" s="133"/>
      <c r="EZ431" s="133"/>
      <c r="FA431" s="133"/>
      <c r="FB431" s="133"/>
      <c r="FC431" s="133"/>
      <c r="FD431" s="133"/>
      <c r="FE431" s="133"/>
      <c r="FF431" s="133"/>
      <c r="FG431" s="133"/>
      <c r="FH431" s="133"/>
      <c r="FI431" s="133"/>
      <c r="FJ431" s="133"/>
      <c r="FK431" s="133"/>
      <c r="FL431" s="133"/>
      <c r="FM431" s="133"/>
      <c r="FN431" s="133"/>
      <c r="FO431" s="133"/>
      <c r="FP431" s="133"/>
      <c r="FQ431" s="133"/>
      <c r="FR431" s="133"/>
      <c r="FS431" s="133"/>
      <c r="FT431" s="133"/>
      <c r="FU431" s="133"/>
      <c r="FV431" s="133"/>
      <c r="FW431" s="133"/>
      <c r="FX431" s="133"/>
      <c r="FY431" s="133"/>
      <c r="FZ431" s="133"/>
      <c r="GA431" s="133"/>
      <c r="GB431" s="133"/>
      <c r="GC431" s="133"/>
      <c r="GD431" s="133"/>
      <c r="GE431" s="133"/>
      <c r="GF431" s="133"/>
      <c r="GG431" s="133"/>
      <c r="GH431" s="133"/>
      <c r="GI431" s="133"/>
      <c r="GJ431" s="133"/>
      <c r="GK431" s="133"/>
      <c r="GL431" s="133"/>
      <c r="GM431" s="133"/>
      <c r="GN431" s="133"/>
      <c r="GO431" s="133"/>
      <c r="GP431" s="133"/>
      <c r="GQ431" s="133"/>
      <c r="GR431" s="133"/>
      <c r="GS431" s="133"/>
      <c r="GT431" s="133"/>
      <c r="GU431" s="133"/>
      <c r="GV431" s="133"/>
      <c r="GW431" s="133"/>
      <c r="GX431" s="133"/>
      <c r="GY431" s="133"/>
      <c r="GZ431" s="133"/>
      <c r="HA431" s="133"/>
      <c r="HB431" s="133"/>
      <c r="HC431" s="133"/>
      <c r="HD431" s="133"/>
      <c r="HE431" s="133"/>
      <c r="HF431" s="133"/>
      <c r="HG431" s="133"/>
      <c r="HH431" s="133"/>
      <c r="HI431" s="133"/>
      <c r="HJ431" s="133"/>
      <c r="HK431" s="133"/>
      <c r="HL431" s="133"/>
      <c r="HM431" s="133"/>
      <c r="HN431" s="133"/>
      <c r="HO431" s="133"/>
      <c r="HP431" s="133"/>
      <c r="HQ431" s="133"/>
      <c r="HR431" s="133"/>
      <c r="HS431" s="133"/>
      <c r="HT431" s="133"/>
      <c r="HU431" s="133"/>
      <c r="HV431" s="133"/>
      <c r="HW431" s="133"/>
      <c r="HX431" s="133"/>
      <c r="HY431" s="133"/>
      <c r="HZ431" s="133"/>
      <c r="IA431" s="133"/>
      <c r="IB431" s="133"/>
      <c r="IC431" s="133"/>
      <c r="ID431" s="133"/>
      <c r="IE431" s="133"/>
      <c r="IF431" s="133"/>
      <c r="IG431" s="133"/>
      <c r="IH431" s="133"/>
      <c r="II431" s="133"/>
      <c r="IJ431" s="133"/>
      <c r="IK431" s="133"/>
      <c r="IL431" s="133"/>
      <c r="IM431" s="133"/>
      <c r="IN431" s="133"/>
      <c r="IO431" s="133"/>
      <c r="IP431" s="133"/>
      <c r="IQ431" s="133"/>
      <c r="IR431" s="133"/>
      <c r="IS431" s="133"/>
    </row>
    <row r="432" spans="1:253" s="133" customFormat="1">
      <c r="A432" s="130"/>
      <c r="B432" s="348"/>
      <c r="C432" s="449"/>
      <c r="D432" s="348"/>
      <c r="E432" s="449"/>
      <c r="F432" s="134"/>
      <c r="G432" s="349"/>
    </row>
    <row r="433" spans="1:253" s="133" customFormat="1" ht="38.6">
      <c r="A433" s="67">
        <f>+$A$426+COUNT(A$427:A432)*0.01+0.01</f>
        <v>6.0299999999999994</v>
      </c>
      <c r="B433" s="311" t="s">
        <v>150</v>
      </c>
      <c r="C433" s="134">
        <v>440</v>
      </c>
      <c r="D433" s="346" t="s">
        <v>15</v>
      </c>
      <c r="E433" s="504"/>
      <c r="F433" s="431">
        <f>C433*E433</f>
        <v>0</v>
      </c>
      <c r="G433" s="63"/>
      <c r="H433" s="346"/>
      <c r="I433" s="346"/>
    </row>
    <row r="434" spans="1:253" s="133" customFormat="1" ht="15.45">
      <c r="A434" s="351"/>
      <c r="B434" s="352"/>
      <c r="C434" s="134"/>
      <c r="D434" s="346"/>
      <c r="E434" s="370"/>
      <c r="F434" s="431"/>
      <c r="G434" s="349"/>
    </row>
    <row r="435" spans="1:253" s="133" customFormat="1" ht="38.6">
      <c r="A435" s="67">
        <f>+$A$426+COUNT(A$427:A434)*0.01+0.01</f>
        <v>6.04</v>
      </c>
      <c r="B435" s="352" t="s">
        <v>151</v>
      </c>
      <c r="C435" s="134">
        <v>42</v>
      </c>
      <c r="D435" s="346" t="s">
        <v>15</v>
      </c>
      <c r="E435" s="504"/>
      <c r="F435" s="431">
        <f>E435*C435</f>
        <v>0</v>
      </c>
      <c r="G435" s="63"/>
      <c r="H435" s="346"/>
    </row>
    <row r="436" spans="1:253" s="133" customFormat="1">
      <c r="A436" s="345"/>
      <c r="B436" s="352"/>
      <c r="C436" s="134"/>
      <c r="D436" s="346"/>
      <c r="E436" s="370"/>
      <c r="F436" s="431"/>
      <c r="G436" s="63"/>
      <c r="H436" s="346"/>
      <c r="I436" s="346"/>
    </row>
    <row r="437" spans="1:253" s="350" customFormat="1" ht="54" customHeight="1">
      <c r="A437" s="67">
        <f>+$A$426+COUNT(A$427:A436)*0.01+0.01</f>
        <v>6.05</v>
      </c>
      <c r="B437" s="352" t="s">
        <v>152</v>
      </c>
      <c r="C437" s="134">
        <v>14</v>
      </c>
      <c r="D437" s="346" t="s">
        <v>15</v>
      </c>
      <c r="E437" s="504"/>
      <c r="F437" s="431">
        <f>C437*E437</f>
        <v>0</v>
      </c>
      <c r="G437" s="209"/>
      <c r="H437" s="209"/>
      <c r="I437" s="133"/>
      <c r="J437" s="133"/>
      <c r="K437" s="133"/>
      <c r="L437" s="133"/>
      <c r="M437" s="133"/>
      <c r="N437" s="133"/>
      <c r="O437" s="133"/>
      <c r="P437" s="133"/>
      <c r="Q437" s="133"/>
      <c r="R437" s="133"/>
      <c r="S437" s="133"/>
      <c r="T437" s="133"/>
      <c r="U437" s="133"/>
      <c r="V437" s="133"/>
      <c r="W437" s="133"/>
      <c r="X437" s="133"/>
      <c r="Y437" s="133"/>
      <c r="Z437" s="133"/>
      <c r="AA437" s="133"/>
      <c r="AB437" s="133"/>
      <c r="AC437" s="133"/>
      <c r="AD437" s="133"/>
      <c r="AE437" s="133"/>
      <c r="AF437" s="133"/>
      <c r="AG437" s="133"/>
      <c r="AH437" s="133"/>
      <c r="AI437" s="133"/>
      <c r="AJ437" s="133"/>
      <c r="AK437" s="133"/>
      <c r="AL437" s="133"/>
      <c r="AM437" s="133"/>
      <c r="AN437" s="133"/>
      <c r="AO437" s="133"/>
      <c r="AP437" s="133"/>
      <c r="AQ437" s="133"/>
      <c r="AR437" s="133"/>
      <c r="AS437" s="133"/>
      <c r="AT437" s="133"/>
      <c r="AU437" s="133"/>
      <c r="AV437" s="133"/>
      <c r="AW437" s="133"/>
      <c r="AX437" s="133"/>
      <c r="AY437" s="133"/>
      <c r="AZ437" s="133"/>
      <c r="BA437" s="133"/>
      <c r="BB437" s="133"/>
      <c r="BC437" s="133"/>
      <c r="BD437" s="133"/>
      <c r="BE437" s="133"/>
      <c r="BF437" s="133"/>
      <c r="BG437" s="133"/>
      <c r="BH437" s="133"/>
      <c r="BI437" s="133"/>
      <c r="BJ437" s="133"/>
      <c r="BK437" s="133"/>
      <c r="BL437" s="133"/>
      <c r="BM437" s="133"/>
      <c r="BN437" s="133"/>
      <c r="BO437" s="133"/>
      <c r="BP437" s="133"/>
      <c r="BQ437" s="133"/>
      <c r="BR437" s="133"/>
      <c r="BS437" s="133"/>
      <c r="BT437" s="133"/>
      <c r="BU437" s="133"/>
      <c r="BV437" s="133"/>
      <c r="BW437" s="133"/>
      <c r="BX437" s="133"/>
      <c r="BY437" s="133"/>
      <c r="BZ437" s="133"/>
      <c r="CA437" s="133"/>
      <c r="CB437" s="133"/>
      <c r="CC437" s="133"/>
      <c r="CD437" s="133"/>
      <c r="CE437" s="133"/>
      <c r="CF437" s="133"/>
      <c r="CG437" s="133"/>
      <c r="CH437" s="133"/>
      <c r="CI437" s="133"/>
      <c r="CJ437" s="133"/>
      <c r="CK437" s="133"/>
      <c r="CL437" s="133"/>
      <c r="CM437" s="133"/>
      <c r="CN437" s="133"/>
      <c r="CO437" s="133"/>
      <c r="CP437" s="133"/>
      <c r="CQ437" s="133"/>
      <c r="CR437" s="133"/>
      <c r="CS437" s="133"/>
      <c r="CT437" s="133"/>
      <c r="CU437" s="133"/>
      <c r="CV437" s="133"/>
      <c r="CW437" s="133"/>
      <c r="CX437" s="133"/>
      <c r="CY437" s="133"/>
      <c r="CZ437" s="133"/>
      <c r="DA437" s="133"/>
      <c r="DB437" s="133"/>
      <c r="DC437" s="133"/>
      <c r="DD437" s="133"/>
      <c r="DE437" s="133"/>
      <c r="DF437" s="133"/>
      <c r="DG437" s="133"/>
      <c r="DH437" s="133"/>
      <c r="DI437" s="133"/>
      <c r="DJ437" s="133"/>
      <c r="DK437" s="133"/>
      <c r="DL437" s="133"/>
      <c r="DM437" s="133"/>
      <c r="DN437" s="133"/>
      <c r="DO437" s="133"/>
      <c r="DP437" s="133"/>
      <c r="DQ437" s="133"/>
      <c r="DR437" s="133"/>
      <c r="DS437" s="133"/>
      <c r="DT437" s="133"/>
      <c r="DU437" s="133"/>
      <c r="DV437" s="133"/>
      <c r="DW437" s="133"/>
      <c r="DX437" s="133"/>
      <c r="DY437" s="133"/>
      <c r="DZ437" s="133"/>
      <c r="EA437" s="133"/>
      <c r="EB437" s="133"/>
      <c r="EC437" s="133"/>
      <c r="ED437" s="133"/>
      <c r="EE437" s="133"/>
      <c r="EF437" s="133"/>
      <c r="EG437" s="133"/>
      <c r="EH437" s="133"/>
      <c r="EI437" s="133"/>
      <c r="EJ437" s="133"/>
      <c r="EK437" s="133"/>
      <c r="EL437" s="133"/>
      <c r="EM437" s="133"/>
      <c r="EN437" s="133"/>
      <c r="EO437" s="133"/>
      <c r="EP437" s="133"/>
      <c r="EQ437" s="133"/>
      <c r="ER437" s="133"/>
      <c r="ES437" s="133"/>
      <c r="ET437" s="133"/>
      <c r="EU437" s="133"/>
      <c r="EV437" s="133"/>
      <c r="EW437" s="133"/>
      <c r="EX437" s="133"/>
      <c r="EY437" s="133"/>
      <c r="EZ437" s="133"/>
      <c r="FA437" s="133"/>
      <c r="FB437" s="133"/>
      <c r="FC437" s="133"/>
      <c r="FD437" s="133"/>
      <c r="FE437" s="133"/>
      <c r="FF437" s="133"/>
      <c r="FG437" s="133"/>
      <c r="FH437" s="133"/>
      <c r="FI437" s="133"/>
      <c r="FJ437" s="133"/>
      <c r="FK437" s="133"/>
      <c r="FL437" s="133"/>
      <c r="FM437" s="133"/>
      <c r="FN437" s="133"/>
      <c r="FO437" s="133"/>
      <c r="FP437" s="133"/>
      <c r="FQ437" s="133"/>
      <c r="FR437" s="133"/>
      <c r="FS437" s="133"/>
      <c r="FT437" s="133"/>
      <c r="FU437" s="133"/>
      <c r="FV437" s="133"/>
      <c r="FW437" s="133"/>
      <c r="FX437" s="133"/>
      <c r="FY437" s="133"/>
      <c r="FZ437" s="133"/>
      <c r="GA437" s="133"/>
      <c r="GB437" s="133"/>
      <c r="GC437" s="133"/>
      <c r="GD437" s="133"/>
      <c r="GE437" s="133"/>
      <c r="GF437" s="133"/>
      <c r="GG437" s="133"/>
      <c r="GH437" s="133"/>
      <c r="GI437" s="133"/>
      <c r="GJ437" s="133"/>
      <c r="GK437" s="133"/>
      <c r="GL437" s="133"/>
      <c r="GM437" s="133"/>
      <c r="GN437" s="133"/>
      <c r="GO437" s="133"/>
      <c r="GP437" s="133"/>
      <c r="GQ437" s="133"/>
      <c r="GR437" s="133"/>
      <c r="GS437" s="133"/>
      <c r="GT437" s="133"/>
      <c r="GU437" s="133"/>
      <c r="GV437" s="133"/>
      <c r="GW437" s="133"/>
      <c r="GX437" s="133"/>
      <c r="GY437" s="133"/>
      <c r="GZ437" s="133"/>
      <c r="HA437" s="133"/>
      <c r="HB437" s="133"/>
      <c r="HC437" s="133"/>
      <c r="HD437" s="133"/>
      <c r="HE437" s="133"/>
      <c r="HF437" s="133"/>
      <c r="HG437" s="133"/>
      <c r="HH437" s="133"/>
      <c r="HI437" s="133"/>
      <c r="HJ437" s="133"/>
      <c r="HK437" s="133"/>
      <c r="HL437" s="133"/>
      <c r="HM437" s="133"/>
      <c r="HN437" s="133"/>
      <c r="HO437" s="133"/>
      <c r="HP437" s="133"/>
      <c r="HQ437" s="133"/>
      <c r="HR437" s="133"/>
      <c r="HS437" s="133"/>
      <c r="HT437" s="133"/>
      <c r="HU437" s="133"/>
      <c r="HV437" s="133"/>
      <c r="HW437" s="133"/>
      <c r="HX437" s="133"/>
      <c r="HY437" s="133"/>
      <c r="HZ437" s="133"/>
      <c r="IA437" s="133"/>
      <c r="IB437" s="133"/>
      <c r="IC437" s="133"/>
      <c r="ID437" s="133"/>
      <c r="IE437" s="133"/>
      <c r="IF437" s="133"/>
      <c r="IG437" s="133"/>
      <c r="IH437" s="133"/>
      <c r="II437" s="133"/>
      <c r="IJ437" s="133"/>
      <c r="IK437" s="133"/>
      <c r="IL437" s="133"/>
      <c r="IM437" s="133"/>
      <c r="IN437" s="133"/>
      <c r="IO437" s="133"/>
      <c r="IP437" s="133"/>
      <c r="IQ437" s="133"/>
      <c r="IR437" s="133"/>
      <c r="IS437" s="133"/>
    </row>
    <row r="438" spans="1:253" s="350" customFormat="1">
      <c r="A438" s="346"/>
      <c r="B438" s="311"/>
      <c r="C438" s="134"/>
      <c r="D438" s="346"/>
      <c r="E438" s="370"/>
      <c r="F438" s="431"/>
      <c r="G438" s="209"/>
      <c r="H438" s="209"/>
      <c r="I438" s="133"/>
      <c r="J438" s="133"/>
      <c r="K438" s="133"/>
      <c r="L438" s="133"/>
      <c r="M438" s="133"/>
      <c r="N438" s="133"/>
      <c r="O438" s="133"/>
      <c r="P438" s="133"/>
      <c r="Q438" s="133"/>
      <c r="R438" s="133"/>
      <c r="S438" s="133"/>
      <c r="T438" s="133"/>
      <c r="U438" s="133"/>
      <c r="V438" s="133"/>
      <c r="W438" s="133"/>
      <c r="X438" s="133"/>
      <c r="Y438" s="133"/>
      <c r="Z438" s="133"/>
      <c r="AA438" s="133"/>
      <c r="AB438" s="133"/>
      <c r="AC438" s="133"/>
      <c r="AD438" s="133"/>
      <c r="AE438" s="133"/>
      <c r="AF438" s="133"/>
      <c r="AG438" s="133"/>
      <c r="AH438" s="133"/>
      <c r="AI438" s="133"/>
      <c r="AJ438" s="133"/>
      <c r="AK438" s="133"/>
      <c r="AL438" s="133"/>
      <c r="AM438" s="133"/>
      <c r="AN438" s="133"/>
      <c r="AO438" s="133"/>
      <c r="AP438" s="133"/>
      <c r="AQ438" s="133"/>
      <c r="AR438" s="133"/>
      <c r="AS438" s="133"/>
      <c r="AT438" s="133"/>
      <c r="AU438" s="133"/>
      <c r="AV438" s="133"/>
      <c r="AW438" s="133"/>
      <c r="AX438" s="133"/>
      <c r="AY438" s="133"/>
      <c r="AZ438" s="133"/>
      <c r="BA438" s="133"/>
      <c r="BB438" s="133"/>
      <c r="BC438" s="133"/>
      <c r="BD438" s="133"/>
      <c r="BE438" s="133"/>
      <c r="BF438" s="133"/>
      <c r="BG438" s="133"/>
      <c r="BH438" s="133"/>
      <c r="BI438" s="133"/>
      <c r="BJ438" s="133"/>
      <c r="BK438" s="133"/>
      <c r="BL438" s="133"/>
      <c r="BM438" s="133"/>
      <c r="BN438" s="133"/>
      <c r="BO438" s="133"/>
      <c r="BP438" s="133"/>
      <c r="BQ438" s="133"/>
      <c r="BR438" s="133"/>
      <c r="BS438" s="133"/>
      <c r="BT438" s="133"/>
      <c r="BU438" s="133"/>
      <c r="BV438" s="133"/>
      <c r="BW438" s="133"/>
      <c r="BX438" s="133"/>
      <c r="BY438" s="133"/>
      <c r="BZ438" s="133"/>
      <c r="CA438" s="133"/>
      <c r="CB438" s="133"/>
      <c r="CC438" s="133"/>
      <c r="CD438" s="133"/>
      <c r="CE438" s="133"/>
      <c r="CF438" s="133"/>
      <c r="CG438" s="133"/>
      <c r="CH438" s="133"/>
      <c r="CI438" s="133"/>
      <c r="CJ438" s="133"/>
      <c r="CK438" s="133"/>
      <c r="CL438" s="133"/>
      <c r="CM438" s="133"/>
      <c r="CN438" s="133"/>
      <c r="CO438" s="133"/>
      <c r="CP438" s="133"/>
      <c r="CQ438" s="133"/>
      <c r="CR438" s="133"/>
      <c r="CS438" s="133"/>
      <c r="CT438" s="133"/>
      <c r="CU438" s="133"/>
      <c r="CV438" s="133"/>
      <c r="CW438" s="133"/>
      <c r="CX438" s="133"/>
      <c r="CY438" s="133"/>
      <c r="CZ438" s="133"/>
      <c r="DA438" s="133"/>
      <c r="DB438" s="133"/>
      <c r="DC438" s="133"/>
      <c r="DD438" s="133"/>
      <c r="DE438" s="133"/>
      <c r="DF438" s="133"/>
      <c r="DG438" s="133"/>
      <c r="DH438" s="133"/>
      <c r="DI438" s="133"/>
      <c r="DJ438" s="133"/>
      <c r="DK438" s="133"/>
      <c r="DL438" s="133"/>
      <c r="DM438" s="133"/>
      <c r="DN438" s="133"/>
      <c r="DO438" s="133"/>
      <c r="DP438" s="133"/>
      <c r="DQ438" s="133"/>
      <c r="DR438" s="133"/>
      <c r="DS438" s="133"/>
      <c r="DT438" s="133"/>
      <c r="DU438" s="133"/>
      <c r="DV438" s="133"/>
      <c r="DW438" s="133"/>
      <c r="DX438" s="133"/>
      <c r="DY438" s="133"/>
      <c r="DZ438" s="133"/>
      <c r="EA438" s="133"/>
      <c r="EB438" s="133"/>
      <c r="EC438" s="133"/>
      <c r="ED438" s="133"/>
      <c r="EE438" s="133"/>
      <c r="EF438" s="133"/>
      <c r="EG438" s="133"/>
      <c r="EH438" s="133"/>
      <c r="EI438" s="133"/>
      <c r="EJ438" s="133"/>
      <c r="EK438" s="133"/>
      <c r="EL438" s="133"/>
      <c r="EM438" s="133"/>
      <c r="EN438" s="133"/>
      <c r="EO438" s="133"/>
      <c r="EP438" s="133"/>
      <c r="EQ438" s="133"/>
      <c r="ER438" s="133"/>
      <c r="ES438" s="133"/>
      <c r="ET438" s="133"/>
      <c r="EU438" s="133"/>
      <c r="EV438" s="133"/>
      <c r="EW438" s="133"/>
      <c r="EX438" s="133"/>
      <c r="EY438" s="133"/>
      <c r="EZ438" s="133"/>
      <c r="FA438" s="133"/>
      <c r="FB438" s="133"/>
      <c r="FC438" s="133"/>
      <c r="FD438" s="133"/>
      <c r="FE438" s="133"/>
      <c r="FF438" s="133"/>
      <c r="FG438" s="133"/>
      <c r="FH438" s="133"/>
      <c r="FI438" s="133"/>
      <c r="FJ438" s="133"/>
      <c r="FK438" s="133"/>
      <c r="FL438" s="133"/>
      <c r="FM438" s="133"/>
      <c r="FN438" s="133"/>
      <c r="FO438" s="133"/>
      <c r="FP438" s="133"/>
      <c r="FQ438" s="133"/>
      <c r="FR438" s="133"/>
      <c r="FS438" s="133"/>
      <c r="FT438" s="133"/>
      <c r="FU438" s="133"/>
      <c r="FV438" s="133"/>
      <c r="FW438" s="133"/>
      <c r="FX438" s="133"/>
      <c r="FY438" s="133"/>
      <c r="FZ438" s="133"/>
      <c r="GA438" s="133"/>
      <c r="GB438" s="133"/>
      <c r="GC438" s="133"/>
      <c r="GD438" s="133"/>
      <c r="GE438" s="133"/>
      <c r="GF438" s="133"/>
      <c r="GG438" s="133"/>
      <c r="GH438" s="133"/>
      <c r="GI438" s="133"/>
      <c r="GJ438" s="133"/>
      <c r="GK438" s="133"/>
      <c r="GL438" s="133"/>
      <c r="GM438" s="133"/>
      <c r="GN438" s="133"/>
      <c r="GO438" s="133"/>
      <c r="GP438" s="133"/>
      <c r="GQ438" s="133"/>
      <c r="GR438" s="133"/>
      <c r="GS438" s="133"/>
      <c r="GT438" s="133"/>
      <c r="GU438" s="133"/>
      <c r="GV438" s="133"/>
      <c r="GW438" s="133"/>
      <c r="GX438" s="133"/>
      <c r="GY438" s="133"/>
      <c r="GZ438" s="133"/>
      <c r="HA438" s="133"/>
      <c r="HB438" s="133"/>
      <c r="HC438" s="133"/>
      <c r="HD438" s="133"/>
      <c r="HE438" s="133"/>
      <c r="HF438" s="133"/>
      <c r="HG438" s="133"/>
      <c r="HH438" s="133"/>
      <c r="HI438" s="133"/>
      <c r="HJ438" s="133"/>
      <c r="HK438" s="133"/>
      <c r="HL438" s="133"/>
      <c r="HM438" s="133"/>
      <c r="HN438" s="133"/>
      <c r="HO438" s="133"/>
      <c r="HP438" s="133"/>
      <c r="HQ438" s="133"/>
      <c r="HR438" s="133"/>
      <c r="HS438" s="133"/>
      <c r="HT438" s="133"/>
      <c r="HU438" s="133"/>
      <c r="HV438" s="133"/>
      <c r="HW438" s="133"/>
      <c r="HX438" s="133"/>
      <c r="HY438" s="133"/>
      <c r="HZ438" s="133"/>
      <c r="IA438" s="133"/>
      <c r="IB438" s="133"/>
      <c r="IC438" s="133"/>
      <c r="ID438" s="133"/>
      <c r="IE438" s="133"/>
      <c r="IF438" s="133"/>
      <c r="IG438" s="133"/>
      <c r="IH438" s="133"/>
      <c r="II438" s="133"/>
      <c r="IJ438" s="133"/>
      <c r="IK438" s="133"/>
      <c r="IL438" s="133"/>
      <c r="IM438" s="133"/>
      <c r="IN438" s="133"/>
      <c r="IO438" s="133"/>
      <c r="IP438" s="133"/>
      <c r="IQ438" s="133"/>
      <c r="IR438" s="133"/>
      <c r="IS438" s="133"/>
    </row>
    <row r="439" spans="1:253" s="350" customFormat="1" ht="54" customHeight="1">
      <c r="A439" s="67">
        <f>+$A$426+COUNT(A$427:A437)*0.01+0.01</f>
        <v>6.06</v>
      </c>
      <c r="B439" s="352" t="s">
        <v>153</v>
      </c>
      <c r="C439" s="134">
        <v>60</v>
      </c>
      <c r="D439" s="346" t="s">
        <v>15</v>
      </c>
      <c r="E439" s="504"/>
      <c r="F439" s="431">
        <f>C439*E439</f>
        <v>0</v>
      </c>
      <c r="G439" s="209"/>
      <c r="H439" s="209"/>
      <c r="I439" s="133"/>
      <c r="J439" s="133"/>
      <c r="K439" s="133"/>
      <c r="L439" s="133"/>
      <c r="M439" s="133"/>
      <c r="N439" s="133"/>
      <c r="O439" s="133"/>
      <c r="P439" s="133"/>
      <c r="Q439" s="133"/>
      <c r="R439" s="133"/>
      <c r="S439" s="133"/>
      <c r="T439" s="133"/>
      <c r="U439" s="133"/>
      <c r="V439" s="133"/>
      <c r="W439" s="133"/>
      <c r="X439" s="133"/>
      <c r="Y439" s="133"/>
      <c r="Z439" s="133"/>
      <c r="AA439" s="133"/>
      <c r="AB439" s="133"/>
      <c r="AC439" s="133"/>
      <c r="AD439" s="133"/>
      <c r="AE439" s="133"/>
      <c r="AF439" s="133"/>
      <c r="AG439" s="133"/>
      <c r="AH439" s="133"/>
      <c r="AI439" s="133"/>
      <c r="AJ439" s="133"/>
      <c r="AK439" s="133"/>
      <c r="AL439" s="133"/>
      <c r="AM439" s="133"/>
      <c r="AN439" s="133"/>
      <c r="AO439" s="133"/>
      <c r="AP439" s="133"/>
      <c r="AQ439" s="133"/>
      <c r="AR439" s="133"/>
      <c r="AS439" s="133"/>
      <c r="AT439" s="133"/>
      <c r="AU439" s="133"/>
      <c r="AV439" s="133"/>
      <c r="AW439" s="133"/>
      <c r="AX439" s="133"/>
      <c r="AY439" s="133"/>
      <c r="AZ439" s="133"/>
      <c r="BA439" s="133"/>
      <c r="BB439" s="133"/>
      <c r="BC439" s="133"/>
      <c r="BD439" s="133"/>
      <c r="BE439" s="133"/>
      <c r="BF439" s="133"/>
      <c r="BG439" s="133"/>
      <c r="BH439" s="133"/>
      <c r="BI439" s="133"/>
      <c r="BJ439" s="133"/>
      <c r="BK439" s="133"/>
      <c r="BL439" s="133"/>
      <c r="BM439" s="133"/>
      <c r="BN439" s="133"/>
      <c r="BO439" s="133"/>
      <c r="BP439" s="133"/>
      <c r="BQ439" s="133"/>
      <c r="BR439" s="133"/>
      <c r="BS439" s="133"/>
      <c r="BT439" s="133"/>
      <c r="BU439" s="133"/>
      <c r="BV439" s="133"/>
      <c r="BW439" s="133"/>
      <c r="BX439" s="133"/>
      <c r="BY439" s="133"/>
      <c r="BZ439" s="133"/>
      <c r="CA439" s="133"/>
      <c r="CB439" s="133"/>
      <c r="CC439" s="133"/>
      <c r="CD439" s="133"/>
      <c r="CE439" s="133"/>
      <c r="CF439" s="133"/>
      <c r="CG439" s="133"/>
      <c r="CH439" s="133"/>
      <c r="CI439" s="133"/>
      <c r="CJ439" s="133"/>
      <c r="CK439" s="133"/>
      <c r="CL439" s="133"/>
      <c r="CM439" s="133"/>
      <c r="CN439" s="133"/>
      <c r="CO439" s="133"/>
      <c r="CP439" s="133"/>
      <c r="CQ439" s="133"/>
      <c r="CR439" s="133"/>
      <c r="CS439" s="133"/>
      <c r="CT439" s="133"/>
      <c r="CU439" s="133"/>
      <c r="CV439" s="133"/>
      <c r="CW439" s="133"/>
      <c r="CX439" s="133"/>
      <c r="CY439" s="133"/>
      <c r="CZ439" s="133"/>
      <c r="DA439" s="133"/>
      <c r="DB439" s="133"/>
      <c r="DC439" s="133"/>
      <c r="DD439" s="133"/>
      <c r="DE439" s="133"/>
      <c r="DF439" s="133"/>
      <c r="DG439" s="133"/>
      <c r="DH439" s="133"/>
      <c r="DI439" s="133"/>
      <c r="DJ439" s="133"/>
      <c r="DK439" s="133"/>
      <c r="DL439" s="133"/>
      <c r="DM439" s="133"/>
      <c r="DN439" s="133"/>
      <c r="DO439" s="133"/>
      <c r="DP439" s="133"/>
      <c r="DQ439" s="133"/>
      <c r="DR439" s="133"/>
      <c r="DS439" s="133"/>
      <c r="DT439" s="133"/>
      <c r="DU439" s="133"/>
      <c r="DV439" s="133"/>
      <c r="DW439" s="133"/>
      <c r="DX439" s="133"/>
      <c r="DY439" s="133"/>
      <c r="DZ439" s="133"/>
      <c r="EA439" s="133"/>
      <c r="EB439" s="133"/>
      <c r="EC439" s="133"/>
      <c r="ED439" s="133"/>
      <c r="EE439" s="133"/>
      <c r="EF439" s="133"/>
      <c r="EG439" s="133"/>
      <c r="EH439" s="133"/>
      <c r="EI439" s="133"/>
      <c r="EJ439" s="133"/>
      <c r="EK439" s="133"/>
      <c r="EL439" s="133"/>
      <c r="EM439" s="133"/>
      <c r="EN439" s="133"/>
      <c r="EO439" s="133"/>
      <c r="EP439" s="133"/>
      <c r="EQ439" s="133"/>
      <c r="ER439" s="133"/>
      <c r="ES439" s="133"/>
      <c r="ET439" s="133"/>
      <c r="EU439" s="133"/>
      <c r="EV439" s="133"/>
      <c r="EW439" s="133"/>
      <c r="EX439" s="133"/>
      <c r="EY439" s="133"/>
      <c r="EZ439" s="133"/>
      <c r="FA439" s="133"/>
      <c r="FB439" s="133"/>
      <c r="FC439" s="133"/>
      <c r="FD439" s="133"/>
      <c r="FE439" s="133"/>
      <c r="FF439" s="133"/>
      <c r="FG439" s="133"/>
      <c r="FH439" s="133"/>
      <c r="FI439" s="133"/>
      <c r="FJ439" s="133"/>
      <c r="FK439" s="133"/>
      <c r="FL439" s="133"/>
      <c r="FM439" s="133"/>
      <c r="FN439" s="133"/>
      <c r="FO439" s="133"/>
      <c r="FP439" s="133"/>
      <c r="FQ439" s="133"/>
      <c r="FR439" s="133"/>
      <c r="FS439" s="133"/>
      <c r="FT439" s="133"/>
      <c r="FU439" s="133"/>
      <c r="FV439" s="133"/>
      <c r="FW439" s="133"/>
      <c r="FX439" s="133"/>
      <c r="FY439" s="133"/>
      <c r="FZ439" s="133"/>
      <c r="GA439" s="133"/>
      <c r="GB439" s="133"/>
      <c r="GC439" s="133"/>
      <c r="GD439" s="133"/>
      <c r="GE439" s="133"/>
      <c r="GF439" s="133"/>
      <c r="GG439" s="133"/>
      <c r="GH439" s="133"/>
      <c r="GI439" s="133"/>
      <c r="GJ439" s="133"/>
      <c r="GK439" s="133"/>
      <c r="GL439" s="133"/>
      <c r="GM439" s="133"/>
      <c r="GN439" s="133"/>
      <c r="GO439" s="133"/>
      <c r="GP439" s="133"/>
      <c r="GQ439" s="133"/>
      <c r="GR439" s="133"/>
      <c r="GS439" s="133"/>
      <c r="GT439" s="133"/>
      <c r="GU439" s="133"/>
      <c r="GV439" s="133"/>
      <c r="GW439" s="133"/>
      <c r="GX439" s="133"/>
      <c r="GY439" s="133"/>
      <c r="GZ439" s="133"/>
      <c r="HA439" s="133"/>
      <c r="HB439" s="133"/>
      <c r="HC439" s="133"/>
      <c r="HD439" s="133"/>
      <c r="HE439" s="133"/>
      <c r="HF439" s="133"/>
      <c r="HG439" s="133"/>
      <c r="HH439" s="133"/>
      <c r="HI439" s="133"/>
      <c r="HJ439" s="133"/>
      <c r="HK439" s="133"/>
      <c r="HL439" s="133"/>
      <c r="HM439" s="133"/>
      <c r="HN439" s="133"/>
      <c r="HO439" s="133"/>
      <c r="HP439" s="133"/>
      <c r="HQ439" s="133"/>
      <c r="HR439" s="133"/>
      <c r="HS439" s="133"/>
      <c r="HT439" s="133"/>
      <c r="HU439" s="133"/>
      <c r="HV439" s="133"/>
      <c r="HW439" s="133"/>
      <c r="HX439" s="133"/>
      <c r="HY439" s="133"/>
      <c r="HZ439" s="133"/>
      <c r="IA439" s="133"/>
      <c r="IB439" s="133"/>
      <c r="IC439" s="133"/>
      <c r="ID439" s="133"/>
      <c r="IE439" s="133"/>
      <c r="IF439" s="133"/>
      <c r="IG439" s="133"/>
      <c r="IH439" s="133"/>
      <c r="II439" s="133"/>
      <c r="IJ439" s="133"/>
      <c r="IK439" s="133"/>
      <c r="IL439" s="133"/>
      <c r="IM439" s="133"/>
      <c r="IN439" s="133"/>
      <c r="IO439" s="133"/>
      <c r="IP439" s="133"/>
      <c r="IQ439" s="133"/>
      <c r="IR439" s="133"/>
      <c r="IS439" s="133"/>
    </row>
    <row r="440" spans="1:253" s="133" customFormat="1" ht="15.45">
      <c r="A440" s="351"/>
      <c r="B440" s="352"/>
      <c r="C440" s="134"/>
      <c r="D440" s="346"/>
      <c r="E440" s="370"/>
      <c r="F440" s="431"/>
      <c r="G440" s="63"/>
      <c r="H440" s="346"/>
      <c r="I440" s="346"/>
    </row>
    <row r="441" spans="1:253" s="133" customFormat="1" ht="38.6">
      <c r="A441" s="67">
        <f>+$A$426+COUNT(A$427:A439)*0.01+0.01</f>
        <v>6.0699999999999994</v>
      </c>
      <c r="B441" s="352" t="s">
        <v>154</v>
      </c>
      <c r="C441" s="134">
        <v>12</v>
      </c>
      <c r="D441" s="346" t="s">
        <v>15</v>
      </c>
      <c r="E441" s="504"/>
      <c r="F441" s="431">
        <f>C441*E441</f>
        <v>0</v>
      </c>
      <c r="G441" s="63"/>
      <c r="H441" s="346"/>
      <c r="I441" s="346"/>
    </row>
    <row r="442" spans="1:253" s="133" customFormat="1" ht="15.45">
      <c r="A442" s="351"/>
      <c r="B442" s="352"/>
      <c r="C442" s="134"/>
      <c r="D442" s="346"/>
      <c r="E442" s="370"/>
      <c r="F442" s="431"/>
      <c r="G442" s="63"/>
      <c r="H442" s="346"/>
      <c r="I442" s="346"/>
    </row>
    <row r="443" spans="1:253" s="133" customFormat="1" ht="58.5" customHeight="1">
      <c r="A443" s="67">
        <f>+$A$426+COUNT(A$427:A441)*0.01+0.01</f>
        <v>6.08</v>
      </c>
      <c r="B443" s="352" t="s">
        <v>155</v>
      </c>
      <c r="C443" s="134">
        <v>14</v>
      </c>
      <c r="D443" s="346" t="s">
        <v>15</v>
      </c>
      <c r="E443" s="504"/>
      <c r="F443" s="431">
        <f>C443*E443</f>
        <v>0</v>
      </c>
      <c r="G443" s="63"/>
      <c r="H443" s="346"/>
      <c r="I443" s="346"/>
    </row>
    <row r="444" spans="1:253" s="133" customFormat="1">
      <c r="A444" s="346"/>
      <c r="B444" s="311"/>
      <c r="C444" s="134"/>
      <c r="D444" s="346"/>
      <c r="E444" s="370"/>
      <c r="F444" s="431"/>
      <c r="G444" s="63"/>
      <c r="H444" s="346"/>
      <c r="I444" s="346"/>
    </row>
    <row r="445" spans="1:253" s="133" customFormat="1" ht="25.75">
      <c r="A445" s="67">
        <f>+$A$426+COUNT(A$427:A443)*0.01+0.01</f>
        <v>6.09</v>
      </c>
      <c r="B445" s="352" t="s">
        <v>156</v>
      </c>
      <c r="C445" s="134">
        <v>645</v>
      </c>
      <c r="D445" s="346" t="s">
        <v>12</v>
      </c>
      <c r="E445" s="504"/>
      <c r="F445" s="431">
        <f>E445*C445</f>
        <v>0</v>
      </c>
      <c r="G445" s="63"/>
      <c r="H445" s="346"/>
      <c r="I445" s="346"/>
    </row>
    <row r="446" spans="1:253" s="133" customFormat="1" ht="15.45">
      <c r="A446" s="351"/>
      <c r="B446" s="352"/>
      <c r="C446" s="134"/>
      <c r="D446" s="346"/>
      <c r="E446" s="370"/>
      <c r="F446" s="431"/>
      <c r="G446" s="63"/>
      <c r="H446" s="346"/>
      <c r="I446" s="346"/>
    </row>
    <row r="447" spans="1:253" s="133" customFormat="1" ht="25.75">
      <c r="A447" s="67">
        <f>+$A$426+COUNT(A$427:A445)*0.01+0.01</f>
        <v>6.1</v>
      </c>
      <c r="B447" s="352" t="s">
        <v>853</v>
      </c>
      <c r="C447" s="134">
        <v>660</v>
      </c>
      <c r="D447" s="346" t="s">
        <v>12</v>
      </c>
      <c r="E447" s="504"/>
      <c r="F447" s="431">
        <f>C447*E447</f>
        <v>0</v>
      </c>
      <c r="G447" s="63"/>
      <c r="H447" s="346"/>
      <c r="I447" s="346"/>
    </row>
    <row r="448" spans="1:253" s="133" customFormat="1">
      <c r="A448" s="67"/>
      <c r="B448" s="352"/>
      <c r="C448" s="134"/>
      <c r="D448" s="346"/>
      <c r="E448" s="370"/>
      <c r="F448" s="431"/>
      <c r="G448" s="63"/>
      <c r="H448" s="345"/>
      <c r="I448" s="346"/>
    </row>
    <row r="449" spans="1:250" s="133" customFormat="1" ht="45.75" customHeight="1">
      <c r="A449" s="67">
        <f>+$A$426+COUNT(A$427:A447)*0.01+0.01</f>
        <v>6.1099999999999994</v>
      </c>
      <c r="B449" s="352" t="s">
        <v>483</v>
      </c>
      <c r="C449" s="134">
        <v>110</v>
      </c>
      <c r="D449" s="346" t="s">
        <v>12</v>
      </c>
      <c r="E449" s="504"/>
      <c r="F449" s="431">
        <f>E449*C449</f>
        <v>0</v>
      </c>
      <c r="G449" s="63"/>
      <c r="H449" s="346"/>
      <c r="I449" s="346"/>
    </row>
    <row r="450" spans="1:250" s="133" customFormat="1" ht="15.45">
      <c r="A450" s="351"/>
      <c r="B450" s="352"/>
      <c r="C450" s="134"/>
      <c r="D450" s="346"/>
      <c r="E450" s="370"/>
      <c r="F450" s="431"/>
      <c r="G450" s="63"/>
      <c r="H450" s="346"/>
      <c r="I450" s="346"/>
    </row>
    <row r="451" spans="1:250" s="133" customFormat="1" ht="47.25" customHeight="1">
      <c r="A451" s="67">
        <f>+$A$426+COUNT(A$427:A449)*0.01+0.01</f>
        <v>6.12</v>
      </c>
      <c r="B451" s="352" t="s">
        <v>157</v>
      </c>
      <c r="C451" s="134">
        <v>55</v>
      </c>
      <c r="D451" s="346" t="s">
        <v>15</v>
      </c>
      <c r="E451" s="504"/>
      <c r="F451" s="431">
        <f>C451*E451</f>
        <v>0</v>
      </c>
      <c r="G451" s="63"/>
      <c r="H451" s="346"/>
      <c r="I451" s="346"/>
    </row>
    <row r="452" spans="1:250" s="133" customFormat="1" ht="15.45">
      <c r="A452" s="351"/>
      <c r="B452" s="352"/>
      <c r="C452" s="134"/>
      <c r="D452" s="346"/>
      <c r="E452" s="370"/>
      <c r="F452" s="431"/>
      <c r="G452" s="63"/>
      <c r="H452" s="346"/>
      <c r="I452" s="346"/>
    </row>
    <row r="453" spans="1:250" s="133" customFormat="1" ht="38.6">
      <c r="A453" s="67">
        <f>+$A$426+COUNT(A$427:A451)*0.01+0.01</f>
        <v>6.13</v>
      </c>
      <c r="B453" s="352" t="s">
        <v>158</v>
      </c>
      <c r="C453" s="134">
        <v>44</v>
      </c>
      <c r="D453" s="346" t="s">
        <v>15</v>
      </c>
      <c r="E453" s="504"/>
      <c r="F453" s="431">
        <f>C453*E453</f>
        <v>0</v>
      </c>
      <c r="G453" s="63"/>
      <c r="H453" s="346"/>
      <c r="I453" s="346"/>
    </row>
    <row r="454" spans="1:250" s="133" customFormat="1">
      <c r="A454" s="345"/>
      <c r="B454" s="352"/>
      <c r="C454" s="134"/>
      <c r="D454" s="346"/>
      <c r="E454" s="370"/>
      <c r="F454" s="431"/>
      <c r="G454" s="63"/>
      <c r="H454" s="345"/>
      <c r="I454" s="346"/>
    </row>
    <row r="455" spans="1:250" s="133" customFormat="1">
      <c r="A455" s="67">
        <f>+$A$426+COUNT(A$427:A454)*0.01+0.01</f>
        <v>6.14</v>
      </c>
      <c r="B455" s="352" t="s">
        <v>159</v>
      </c>
      <c r="C455" s="134">
        <v>1</v>
      </c>
      <c r="D455" s="346" t="s">
        <v>10</v>
      </c>
      <c r="E455" s="504"/>
      <c r="F455" s="431">
        <f>C455*E455</f>
        <v>0</v>
      </c>
      <c r="G455" s="63"/>
      <c r="H455" s="346"/>
      <c r="I455" s="346"/>
    </row>
    <row r="456" spans="1:250" s="133" customFormat="1" ht="15.45">
      <c r="A456" s="351"/>
      <c r="B456" s="352"/>
      <c r="C456" s="134"/>
      <c r="D456" s="346"/>
      <c r="E456" s="370"/>
      <c r="F456" s="431"/>
      <c r="G456" s="63"/>
      <c r="H456" s="346"/>
      <c r="I456" s="346"/>
    </row>
    <row r="457" spans="1:250" s="133" customFormat="1" ht="13.3" thickBot="1">
      <c r="A457" s="107"/>
      <c r="B457" s="108"/>
      <c r="C457" s="450"/>
      <c r="D457" s="164"/>
      <c r="E457" s="450"/>
      <c r="F457" s="455"/>
      <c r="G457" s="63"/>
    </row>
    <row r="458" spans="1:250" s="133" customFormat="1" ht="13.3" thickTop="1">
      <c r="A458" s="64"/>
      <c r="B458" s="65" t="s">
        <v>168</v>
      </c>
      <c r="C458" s="370"/>
      <c r="D458" s="61"/>
      <c r="E458" s="370"/>
      <c r="F458" s="461">
        <f>SUM(F427:F457)</f>
        <v>0</v>
      </c>
      <c r="G458" s="63"/>
    </row>
    <row r="461" spans="1:250" s="93" customFormat="1">
      <c r="A461" s="140">
        <v>7</v>
      </c>
      <c r="B461" s="59" t="s">
        <v>187</v>
      </c>
      <c r="C461" s="448"/>
      <c r="D461" s="113"/>
      <c r="E461" s="516"/>
      <c r="F461" s="456"/>
      <c r="G461" s="141"/>
      <c r="IO461" s="96"/>
      <c r="IP461" s="96"/>
    </row>
    <row r="462" spans="1:250" s="93" customFormat="1">
      <c r="A462" s="140"/>
      <c r="B462" s="114"/>
      <c r="C462" s="448"/>
      <c r="D462" s="113"/>
      <c r="E462" s="516"/>
      <c r="F462" s="456"/>
      <c r="G462" s="141"/>
      <c r="IO462" s="96"/>
      <c r="IP462" s="96"/>
    </row>
    <row r="463" spans="1:250" s="93" customFormat="1">
      <c r="A463" s="140"/>
      <c r="B463" s="114" t="s">
        <v>25</v>
      </c>
      <c r="C463" s="448"/>
      <c r="D463" s="113"/>
      <c r="E463" s="516"/>
      <c r="F463" s="456"/>
      <c r="G463" s="141"/>
      <c r="IO463" s="96"/>
      <c r="IP463" s="96"/>
    </row>
    <row r="464" spans="1:250" s="93" customFormat="1" ht="25.75">
      <c r="A464" s="140"/>
      <c r="B464" s="114" t="s">
        <v>585</v>
      </c>
      <c r="C464" s="448"/>
      <c r="D464" s="113"/>
      <c r="E464" s="516"/>
      <c r="F464" s="456"/>
      <c r="G464" s="141"/>
      <c r="IO464" s="96"/>
      <c r="IP464" s="96"/>
    </row>
    <row r="465" spans="1:250" s="93" customFormat="1">
      <c r="A465" s="140"/>
      <c r="B465" s="114" t="s">
        <v>586</v>
      </c>
      <c r="C465" s="448"/>
      <c r="D465" s="113"/>
      <c r="E465" s="516"/>
      <c r="F465" s="456"/>
      <c r="G465" s="141"/>
      <c r="IO465" s="96"/>
      <c r="IP465" s="96"/>
    </row>
    <row r="466" spans="1:250" s="93" customFormat="1">
      <c r="A466" s="353"/>
      <c r="B466" s="117"/>
      <c r="C466" s="446"/>
      <c r="D466" s="113"/>
      <c r="E466" s="510"/>
      <c r="F466" s="124"/>
      <c r="G466" s="94"/>
      <c r="IO466" s="96"/>
      <c r="IP466" s="96"/>
    </row>
    <row r="467" spans="1:250" s="93" customFormat="1">
      <c r="A467" s="90">
        <f>+$A$461+COUNT(A$466:A466)*0.01+0.01</f>
        <v>7.01</v>
      </c>
      <c r="B467" s="147" t="s">
        <v>587</v>
      </c>
      <c r="C467" s="119">
        <v>1</v>
      </c>
      <c r="D467" s="304" t="s">
        <v>10</v>
      </c>
      <c r="E467" s="505"/>
      <c r="F467" s="431">
        <f>C467*E467</f>
        <v>0</v>
      </c>
      <c r="G467" s="145"/>
      <c r="IO467" s="96"/>
      <c r="IP467" s="96"/>
    </row>
    <row r="468" spans="1:250" s="93" customFormat="1">
      <c r="A468" s="90"/>
      <c r="B468" s="143"/>
      <c r="C468" s="119"/>
      <c r="D468" s="304"/>
      <c r="E468" s="367"/>
      <c r="F468" s="431"/>
      <c r="G468" s="145"/>
      <c r="IO468" s="96"/>
      <c r="IP468" s="96"/>
    </row>
    <row r="469" spans="1:250" s="93" customFormat="1" ht="64.3">
      <c r="A469" s="90">
        <f>+$A$461+COUNT(A$466:A466)*0.01+0.01</f>
        <v>7.01</v>
      </c>
      <c r="B469" s="147" t="s">
        <v>588</v>
      </c>
      <c r="C469" s="119">
        <v>1</v>
      </c>
      <c r="D469" s="304" t="s">
        <v>10</v>
      </c>
      <c r="E469" s="505"/>
      <c r="F469" s="431">
        <f>C469*E469</f>
        <v>0</v>
      </c>
      <c r="G469" s="145"/>
      <c r="IO469" s="96"/>
      <c r="IP469" s="96"/>
    </row>
    <row r="470" spans="1:250" s="93" customFormat="1">
      <c r="A470" s="90"/>
      <c r="B470" s="153"/>
      <c r="C470" s="119"/>
      <c r="D470" s="304"/>
      <c r="E470" s="367"/>
      <c r="F470" s="431"/>
      <c r="G470" s="145"/>
      <c r="IO470" s="96"/>
      <c r="IP470" s="96"/>
    </row>
    <row r="471" spans="1:250" s="93" customFormat="1" ht="25.75">
      <c r="A471" s="90">
        <f>+$A$461+COUNT(A$466:A469)*0.01+0.01</f>
        <v>7.0299999999999994</v>
      </c>
      <c r="B471" s="147" t="s">
        <v>589</v>
      </c>
      <c r="C471" s="119">
        <v>1</v>
      </c>
      <c r="D471" s="304" t="s">
        <v>10</v>
      </c>
      <c r="E471" s="505"/>
      <c r="F471" s="431">
        <f>C471*E471</f>
        <v>0</v>
      </c>
      <c r="G471" s="145"/>
      <c r="IO471" s="96"/>
      <c r="IP471" s="96"/>
    </row>
    <row r="472" spans="1:250" s="93" customFormat="1">
      <c r="A472" s="90"/>
      <c r="B472" s="153"/>
      <c r="C472" s="119"/>
      <c r="D472" s="304"/>
      <c r="E472" s="367"/>
      <c r="F472" s="431"/>
      <c r="G472" s="145"/>
      <c r="IO472" s="96"/>
      <c r="IP472" s="96"/>
    </row>
    <row r="473" spans="1:250" s="93" customFormat="1" ht="38.6">
      <c r="A473" s="90">
        <f>+$A$461+COUNT(A$466:A471)*0.01+0.01</f>
        <v>7.04</v>
      </c>
      <c r="B473" s="147" t="s">
        <v>590</v>
      </c>
      <c r="C473" s="119">
        <v>1</v>
      </c>
      <c r="D473" s="304" t="s">
        <v>10</v>
      </c>
      <c r="E473" s="505"/>
      <c r="F473" s="431">
        <f>C473*E473</f>
        <v>0</v>
      </c>
      <c r="G473" s="145"/>
      <c r="IO473" s="96"/>
      <c r="IP473" s="96"/>
    </row>
    <row r="474" spans="1:250" s="93" customFormat="1">
      <c r="A474" s="90"/>
      <c r="B474" s="153"/>
      <c r="C474" s="119"/>
      <c r="D474" s="304"/>
      <c r="E474" s="367"/>
      <c r="F474" s="431"/>
      <c r="G474" s="145"/>
      <c r="IO474" s="96"/>
      <c r="IP474" s="96"/>
    </row>
    <row r="475" spans="1:250" s="93" customFormat="1" ht="25.75">
      <c r="A475" s="90">
        <f>+$A$461+COUNT(A$466:A473)*0.01+0.01</f>
        <v>7.05</v>
      </c>
      <c r="B475" s="143" t="s">
        <v>591</v>
      </c>
      <c r="C475" s="119">
        <v>1</v>
      </c>
      <c r="D475" s="304" t="s">
        <v>10</v>
      </c>
      <c r="E475" s="505"/>
      <c r="F475" s="431">
        <f>C475*E475</f>
        <v>0</v>
      </c>
      <c r="G475" s="145"/>
      <c r="IO475" s="96"/>
      <c r="IP475" s="96"/>
    </row>
    <row r="476" spans="1:250" s="93" customFormat="1">
      <c r="A476" s="90"/>
      <c r="B476" s="153"/>
      <c r="C476" s="119"/>
      <c r="D476" s="304"/>
      <c r="E476" s="367"/>
      <c r="F476" s="431"/>
      <c r="G476" s="145"/>
      <c r="IO476" s="96"/>
      <c r="IP476" s="96"/>
    </row>
    <row r="477" spans="1:250" s="93" customFormat="1" ht="13.3" thickBot="1">
      <c r="A477" s="163"/>
      <c r="B477" s="354"/>
      <c r="C477" s="356"/>
      <c r="D477" s="355"/>
      <c r="E477" s="388"/>
      <c r="F477" s="462"/>
      <c r="G477" s="145"/>
      <c r="IO477" s="96"/>
      <c r="IP477" s="96"/>
    </row>
    <row r="478" spans="1:250" ht="13.3" thickTop="1">
      <c r="A478" s="357"/>
      <c r="B478" s="358" t="s">
        <v>660</v>
      </c>
      <c r="C478" s="451"/>
      <c r="D478" s="359"/>
      <c r="E478" s="451"/>
      <c r="F478" s="457">
        <f>SUM(F467:F477)</f>
        <v>0</v>
      </c>
    </row>
  </sheetData>
  <sheetProtection algorithmName="SHA-512" hashValue="oTed08CjCYHzD2kuTU4o/f7K4cguccXxbmK9wjF2smDhWnfToCNPpWhr0MTcJ3LD6J5tgPANAGy6n+oXQA4YCQ==" saltValue="+A3RRYzqqNoPs0fKN4++Xw==" spinCount="100000" sheet="1" scenarios="1" selectLockedCells="1"/>
  <pageMargins left="0.78740157480314965" right="0.59055118110236227" top="1.0629921259842521" bottom="0.98425196850393704" header="0.31496062992125984" footer="0.39370078740157483"/>
  <pageSetup paperSize="9" firstPageNumber="0" orientation="portrait" horizontalDpi="300" verticalDpi="300" r:id="rId1"/>
  <headerFooter alignWithMargins="0">
    <oddHeader>&amp;L&amp;G</oddHeader>
    <oddFooter>&amp;L&amp;8Dokument: &amp;F&amp;C&amp;"Calibri,Regular"&amp;9Stran: &amp;P/&amp;N</oddFooter>
  </headerFooter>
  <rowBreaks count="13" manualBreakCount="13">
    <brk id="29" max="5" man="1"/>
    <brk id="55" max="5" man="1"/>
    <brk id="89" max="5" man="1"/>
    <brk id="183" max="5" man="1"/>
    <brk id="216" max="5" man="1"/>
    <brk id="274" max="5" man="1"/>
    <brk id="298" max="5" man="1"/>
    <brk id="340" max="5" man="1"/>
    <brk id="385" max="5" man="1"/>
    <brk id="408" max="5" man="1"/>
    <brk id="425" max="5" man="1"/>
    <brk id="444" max="5" man="1"/>
    <brk id="460" max="5"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45B8D-285B-FC4D-969A-F3B9EB954DA8}">
  <sheetPr codeName="List16"/>
  <dimension ref="A1:IU332"/>
  <sheetViews>
    <sheetView view="pageBreakPreview" zoomScale="139" zoomScaleNormal="120" zoomScaleSheetLayoutView="139" workbookViewId="0">
      <pane ySplit="1" topLeftCell="A307" activePane="bottomLeft" state="frozen"/>
      <selection activeCell="O464" sqref="O464"/>
      <selection pane="bottomLeft" activeCell="E333" sqref="E333"/>
    </sheetView>
  </sheetViews>
  <sheetFormatPr defaultColWidth="10.140625" defaultRowHeight="12.9"/>
  <cols>
    <col min="1" max="1" width="5.140625" style="165" customWidth="1"/>
    <col min="2" max="2" width="45.640625" style="166" customWidth="1"/>
    <col min="3" max="3" width="6.640625" style="482" customWidth="1"/>
    <col min="4" max="4" width="5.640625" style="96" customWidth="1"/>
    <col min="5" max="5" width="9.140625" style="535" customWidth="1"/>
    <col min="6" max="6" width="10.640625" style="479" customWidth="1"/>
    <col min="7" max="7" width="15.640625" style="167" customWidth="1"/>
    <col min="8" max="16384" width="10.140625" style="96"/>
  </cols>
  <sheetData>
    <row r="1" spans="1:255" s="22" customFormat="1">
      <c r="A1" s="58" t="s">
        <v>4</v>
      </c>
      <c r="B1" s="22" t="s">
        <v>5</v>
      </c>
      <c r="C1" s="417" t="s">
        <v>6</v>
      </c>
      <c r="D1" s="22" t="s">
        <v>7</v>
      </c>
      <c r="E1" s="518" t="s">
        <v>8</v>
      </c>
      <c r="F1" s="483" t="s">
        <v>9</v>
      </c>
    </row>
    <row r="3" spans="1:255" s="28" customFormat="1">
      <c r="A3" s="59">
        <v>8</v>
      </c>
      <c r="B3" s="114" t="s">
        <v>795</v>
      </c>
      <c r="C3" s="370"/>
      <c r="D3" s="61"/>
      <c r="E3" s="442"/>
      <c r="F3" s="443"/>
      <c r="G3" s="63"/>
    </row>
    <row r="4" spans="1:255" s="28" customFormat="1">
      <c r="A4" s="64"/>
      <c r="B4" s="65" t="s">
        <v>13</v>
      </c>
      <c r="C4" s="370"/>
      <c r="D4" s="61"/>
      <c r="E4" s="442"/>
      <c r="F4" s="443"/>
      <c r="G4" s="63"/>
    </row>
    <row r="5" spans="1:255" s="28" customFormat="1">
      <c r="A5" s="64"/>
      <c r="B5" s="65"/>
      <c r="C5" s="370"/>
      <c r="D5" s="61"/>
      <c r="E5" s="442"/>
      <c r="F5" s="443"/>
      <c r="G5" s="63"/>
    </row>
    <row r="6" spans="1:255" s="28" customFormat="1">
      <c r="A6" s="64"/>
      <c r="B6" s="66"/>
      <c r="C6" s="370"/>
      <c r="D6" s="61"/>
      <c r="E6" s="442"/>
      <c r="F6" s="443"/>
      <c r="G6" s="63"/>
    </row>
    <row r="7" spans="1:255" s="70" customFormat="1" ht="25.75">
      <c r="A7" s="67">
        <f>+$A$3+COUNT(#REF!)*0.01+0.01</f>
        <v>8.01</v>
      </c>
      <c r="B7" s="68" t="s">
        <v>36</v>
      </c>
      <c r="C7" s="370"/>
      <c r="D7" s="61"/>
      <c r="E7" s="519"/>
      <c r="F7" s="484"/>
      <c r="G7" s="69"/>
      <c r="IS7" s="71"/>
      <c r="IT7" s="28"/>
      <c r="IU7" s="28"/>
    </row>
    <row r="8" spans="1:255" s="70" customFormat="1">
      <c r="A8" s="72" t="s">
        <v>11</v>
      </c>
      <c r="B8" s="68" t="s">
        <v>37</v>
      </c>
      <c r="C8" s="370">
        <v>60</v>
      </c>
      <c r="D8" s="61" t="s">
        <v>12</v>
      </c>
      <c r="E8" s="552"/>
      <c r="F8" s="490">
        <f>C8*E8</f>
        <v>0</v>
      </c>
      <c r="G8" s="63"/>
      <c r="IS8" s="71"/>
      <c r="IT8" s="28"/>
      <c r="IU8" s="28"/>
    </row>
    <row r="9" spans="1:255" s="70" customFormat="1">
      <c r="A9" s="72" t="s">
        <v>11</v>
      </c>
      <c r="B9" s="68" t="s">
        <v>38</v>
      </c>
      <c r="C9" s="370">
        <v>70</v>
      </c>
      <c r="D9" s="61" t="s">
        <v>12</v>
      </c>
      <c r="E9" s="552"/>
      <c r="F9" s="490">
        <f>C9*E9</f>
        <v>0</v>
      </c>
      <c r="G9" s="63"/>
      <c r="IS9" s="71"/>
      <c r="IT9" s="28"/>
      <c r="IU9" s="28"/>
    </row>
    <row r="10" spans="1:255" s="70" customFormat="1">
      <c r="A10" s="72" t="s">
        <v>11</v>
      </c>
      <c r="B10" s="68" t="s">
        <v>39</v>
      </c>
      <c r="C10" s="370">
        <v>60</v>
      </c>
      <c r="D10" s="61" t="s">
        <v>12</v>
      </c>
      <c r="E10" s="552"/>
      <c r="F10" s="490">
        <f>C10*E10</f>
        <v>0</v>
      </c>
      <c r="G10" s="63"/>
      <c r="IS10" s="71"/>
      <c r="IT10" s="28"/>
      <c r="IU10" s="28"/>
    </row>
    <row r="11" spans="1:255" s="70" customFormat="1">
      <c r="A11" s="72" t="s">
        <v>11</v>
      </c>
      <c r="B11" s="68" t="s">
        <v>40</v>
      </c>
      <c r="C11" s="370">
        <v>55</v>
      </c>
      <c r="D11" s="61" t="s">
        <v>12</v>
      </c>
      <c r="E11" s="552"/>
      <c r="F11" s="490">
        <f>C11*E11</f>
        <v>0</v>
      </c>
      <c r="G11" s="63"/>
      <c r="IS11" s="71"/>
      <c r="IT11" s="28"/>
      <c r="IU11" s="28"/>
    </row>
    <row r="12" spans="1:255" s="28" customFormat="1">
      <c r="A12" s="64"/>
      <c r="B12" s="73"/>
      <c r="C12" s="370"/>
      <c r="D12" s="61"/>
      <c r="E12" s="442"/>
      <c r="F12" s="443"/>
      <c r="G12" s="63"/>
      <c r="L12" s="70"/>
    </row>
    <row r="13" spans="1:255" s="70" customFormat="1" ht="25.75">
      <c r="A13" s="67">
        <f>+$A$3+COUNT(A$6:A12)*0.01+0.01</f>
        <v>8.02</v>
      </c>
      <c r="B13" s="68" t="s">
        <v>63</v>
      </c>
      <c r="C13" s="370">
        <v>30</v>
      </c>
      <c r="D13" s="61" t="s">
        <v>12</v>
      </c>
      <c r="E13" s="552"/>
      <c r="F13" s="490">
        <f>C13*E13</f>
        <v>0</v>
      </c>
      <c r="G13" s="63"/>
      <c r="IS13" s="71"/>
      <c r="IT13" s="28"/>
      <c r="IU13" s="28"/>
    </row>
    <row r="14" spans="1:255" s="70" customFormat="1">
      <c r="A14" s="79"/>
      <c r="B14" s="68"/>
      <c r="C14" s="370"/>
      <c r="D14" s="61"/>
      <c r="E14" s="442"/>
      <c r="F14" s="443"/>
      <c r="G14" s="63"/>
      <c r="IS14" s="71"/>
      <c r="IT14" s="28"/>
      <c r="IU14" s="28"/>
    </row>
    <row r="15" spans="1:255" s="37" customFormat="1">
      <c r="A15" s="67">
        <f>+$A$3+COUNT(A$6:A14)*0.01+0.01</f>
        <v>8.0299999999999994</v>
      </c>
      <c r="B15" s="74" t="s">
        <v>84</v>
      </c>
      <c r="C15" s="367"/>
      <c r="D15" s="75"/>
      <c r="E15" s="408"/>
      <c r="F15" s="490"/>
      <c r="G15" s="77"/>
      <c r="IB15" s="28"/>
      <c r="IC15" s="28"/>
      <c r="ID15" s="28"/>
      <c r="IE15" s="28"/>
      <c r="IF15" s="28"/>
      <c r="IG15" s="28"/>
      <c r="IH15" s="28"/>
      <c r="II15" s="28"/>
      <c r="IJ15" s="28"/>
      <c r="IK15" s="28"/>
      <c r="IL15" s="28"/>
      <c r="IM15" s="28"/>
      <c r="IN15" s="28"/>
      <c r="IO15" s="28"/>
      <c r="IP15" s="28"/>
      <c r="IQ15" s="28"/>
      <c r="IR15" s="28"/>
      <c r="IS15" s="28"/>
      <c r="IT15" s="28"/>
      <c r="IU15" s="28"/>
    </row>
    <row r="16" spans="1:255" s="37" customFormat="1">
      <c r="A16" s="72" t="s">
        <v>11</v>
      </c>
      <c r="B16" s="78" t="s">
        <v>163</v>
      </c>
      <c r="C16" s="367">
        <v>300</v>
      </c>
      <c r="D16" s="75" t="s">
        <v>12</v>
      </c>
      <c r="E16" s="507"/>
      <c r="F16" s="490">
        <f>C16*E16</f>
        <v>0</v>
      </c>
      <c r="G16" s="77"/>
      <c r="IB16" s="28"/>
      <c r="IC16" s="28"/>
      <c r="ID16" s="28"/>
      <c r="IE16" s="28"/>
      <c r="IF16" s="28"/>
      <c r="IG16" s="28"/>
      <c r="IH16" s="28"/>
      <c r="II16" s="28"/>
      <c r="IJ16" s="28"/>
      <c r="IK16" s="28"/>
      <c r="IL16" s="28"/>
      <c r="IM16" s="28"/>
      <c r="IN16" s="28"/>
      <c r="IO16" s="28"/>
      <c r="IP16" s="28"/>
      <c r="IQ16" s="28"/>
      <c r="IR16" s="28"/>
      <c r="IS16" s="28"/>
      <c r="IT16" s="28"/>
      <c r="IU16" s="28"/>
    </row>
    <row r="17" spans="1:255" s="28" customFormat="1">
      <c r="A17" s="72" t="s">
        <v>11</v>
      </c>
      <c r="B17" s="78" t="s">
        <v>162</v>
      </c>
      <c r="C17" s="370">
        <v>400</v>
      </c>
      <c r="D17" s="61" t="s">
        <v>12</v>
      </c>
      <c r="E17" s="507"/>
      <c r="F17" s="490">
        <f>C17*E17</f>
        <v>0</v>
      </c>
      <c r="G17" s="77"/>
    </row>
    <row r="18" spans="1:255" s="28" customFormat="1">
      <c r="A18" s="79"/>
      <c r="B18" s="68"/>
      <c r="C18" s="370"/>
      <c r="D18" s="80"/>
      <c r="E18" s="408"/>
      <c r="F18" s="490"/>
      <c r="G18" s="77"/>
    </row>
    <row r="19" spans="1:255" s="28" customFormat="1">
      <c r="A19" s="67">
        <f>+$A$3+COUNT(A$6:A18)*0.01+0.01</f>
        <v>8.0399999999999991</v>
      </c>
      <c r="B19" s="81" t="s">
        <v>41</v>
      </c>
      <c r="C19" s="208">
        <v>8</v>
      </c>
      <c r="D19" s="82" t="s">
        <v>10</v>
      </c>
      <c r="E19" s="507"/>
      <c r="F19" s="490">
        <f>C19*E19</f>
        <v>0</v>
      </c>
    </row>
    <row r="20" spans="1:255" s="28" customFormat="1">
      <c r="A20" s="83"/>
      <c r="B20" s="81"/>
      <c r="C20" s="208"/>
      <c r="D20" s="70"/>
      <c r="E20" s="520"/>
      <c r="F20" s="485"/>
    </row>
    <row r="21" spans="1:255" s="28" customFormat="1" ht="25.75">
      <c r="A21" s="67">
        <f>+$A$3+COUNT(A$6:A20)*0.01+0.01</f>
        <v>8.0499999999999989</v>
      </c>
      <c r="B21" s="81" t="s">
        <v>164</v>
      </c>
      <c r="C21" s="208">
        <v>40</v>
      </c>
      <c r="D21" s="82" t="s">
        <v>12</v>
      </c>
      <c r="E21" s="507"/>
      <c r="F21" s="490">
        <f>C21*E21</f>
        <v>0</v>
      </c>
    </row>
    <row r="22" spans="1:255" s="87" customFormat="1">
      <c r="A22" s="83"/>
      <c r="B22" s="35"/>
      <c r="C22" s="463"/>
      <c r="D22" s="84"/>
      <c r="E22" s="521"/>
      <c r="F22" s="490"/>
      <c r="G22" s="86"/>
      <c r="HW22" s="88"/>
      <c r="HX22" s="88"/>
      <c r="HY22" s="89"/>
      <c r="HZ22" s="89"/>
      <c r="IA22" s="89"/>
      <c r="IB22" s="89"/>
      <c r="IC22" s="89"/>
      <c r="ID22" s="88"/>
      <c r="IE22" s="88"/>
      <c r="IF22" s="88"/>
      <c r="IG22" s="88"/>
      <c r="IH22" s="88"/>
      <c r="II22" s="88"/>
      <c r="IJ22" s="88"/>
      <c r="IK22" s="88"/>
      <c r="IL22" s="88"/>
      <c r="IM22" s="88"/>
      <c r="IN22" s="88"/>
      <c r="IO22" s="88"/>
      <c r="IP22" s="88"/>
      <c r="IQ22" s="88"/>
      <c r="IR22" s="88"/>
      <c r="IS22" s="88"/>
      <c r="IT22" s="88"/>
      <c r="IU22" s="88"/>
    </row>
    <row r="23" spans="1:255" s="28" customFormat="1" ht="53.25" customHeight="1">
      <c r="A23" s="90">
        <f>+$A$3+COUNT(A$6:A22)*0.01+0.01</f>
        <v>8.06</v>
      </c>
      <c r="B23" s="68" t="s">
        <v>72</v>
      </c>
      <c r="C23" s="370">
        <v>3</v>
      </c>
      <c r="D23" s="80" t="s">
        <v>10</v>
      </c>
      <c r="E23" s="507"/>
      <c r="F23" s="490">
        <f>C23*E23</f>
        <v>0</v>
      </c>
      <c r="G23" s="77"/>
    </row>
    <row r="24" spans="1:255" s="28" customFormat="1">
      <c r="A24" s="90"/>
      <c r="B24" s="68"/>
      <c r="C24" s="370"/>
      <c r="D24" s="80"/>
      <c r="E24" s="408"/>
      <c r="F24" s="490"/>
      <c r="G24" s="77"/>
    </row>
    <row r="25" spans="1:255" s="28" customFormat="1">
      <c r="A25" s="67">
        <f>+$A$3+COUNT(A$6:A24)*0.01+0.01</f>
        <v>8.07</v>
      </c>
      <c r="B25" s="68" t="s">
        <v>477</v>
      </c>
      <c r="C25" s="370"/>
      <c r="D25" s="80"/>
      <c r="E25" s="408"/>
      <c r="F25" s="490"/>
      <c r="G25" s="77"/>
    </row>
    <row r="26" spans="1:255" s="28" customFormat="1" ht="25.75">
      <c r="A26" s="115" t="s">
        <v>11</v>
      </c>
      <c r="B26" s="91" t="s">
        <v>478</v>
      </c>
      <c r="C26" s="124">
        <v>1</v>
      </c>
      <c r="D26" s="93" t="s">
        <v>33</v>
      </c>
      <c r="E26" s="553"/>
      <c r="F26" s="490">
        <f>C26*E26</f>
        <v>0</v>
      </c>
      <c r="G26" s="77"/>
    </row>
    <row r="27" spans="1:255" s="28" customFormat="1" ht="30.9">
      <c r="A27" s="115" t="s">
        <v>11</v>
      </c>
      <c r="B27" s="5" t="s">
        <v>481</v>
      </c>
      <c r="C27" s="370">
        <v>1</v>
      </c>
      <c r="D27" s="80" t="s">
        <v>10</v>
      </c>
      <c r="E27" s="507"/>
      <c r="F27" s="490">
        <f>C27*E27</f>
        <v>0</v>
      </c>
      <c r="G27" s="77"/>
    </row>
    <row r="28" spans="1:255" s="28" customFormat="1" ht="38.6">
      <c r="A28" s="115" t="s">
        <v>11</v>
      </c>
      <c r="B28" s="68" t="s">
        <v>624</v>
      </c>
      <c r="C28" s="370">
        <v>1</v>
      </c>
      <c r="D28" s="80" t="s">
        <v>10</v>
      </c>
      <c r="E28" s="553"/>
      <c r="F28" s="490">
        <f>C28*E28</f>
        <v>0</v>
      </c>
      <c r="G28" s="77"/>
    </row>
    <row r="29" spans="1:255" s="28" customFormat="1" ht="25.75">
      <c r="A29" s="115" t="s">
        <v>11</v>
      </c>
      <c r="B29" s="68" t="s">
        <v>482</v>
      </c>
      <c r="C29" s="370">
        <v>1</v>
      </c>
      <c r="D29" s="80" t="s">
        <v>10</v>
      </c>
      <c r="E29" s="507"/>
      <c r="F29" s="490">
        <f>C29*E29</f>
        <v>0</v>
      </c>
      <c r="G29" s="77"/>
    </row>
    <row r="30" spans="1:255" s="93" customFormat="1">
      <c r="A30" s="97"/>
      <c r="B30" s="99"/>
      <c r="C30" s="446"/>
      <c r="E30" s="522"/>
      <c r="F30" s="308"/>
      <c r="G30" s="95"/>
      <c r="IT30" s="96"/>
      <c r="IU30" s="96"/>
    </row>
    <row r="31" spans="1:255" s="93" customFormat="1" ht="25.75">
      <c r="A31" s="67">
        <f>+$A$3+COUNT(A$6:A30)*0.01+0.01</f>
        <v>8.08</v>
      </c>
      <c r="B31" s="91" t="s">
        <v>626</v>
      </c>
      <c r="C31" s="124">
        <v>15</v>
      </c>
      <c r="D31" s="93" t="s">
        <v>33</v>
      </c>
      <c r="E31" s="553"/>
      <c r="F31" s="490">
        <f>C31*E31</f>
        <v>0</v>
      </c>
      <c r="G31" s="92"/>
      <c r="IT31" s="96"/>
      <c r="IU31" s="96"/>
    </row>
    <row r="32" spans="1:255" s="93" customFormat="1">
      <c r="A32" s="97"/>
      <c r="B32" s="99"/>
      <c r="C32" s="446"/>
      <c r="E32" s="522"/>
      <c r="F32" s="308"/>
      <c r="G32" s="98"/>
      <c r="IT32" s="96"/>
      <c r="IU32" s="96"/>
    </row>
    <row r="33" spans="1:255" s="93" customFormat="1" ht="25.75">
      <c r="A33" s="67">
        <f>+$A$3+COUNT(A$6:A32)*0.01+0.01</f>
        <v>8.09</v>
      </c>
      <c r="B33" s="91" t="s">
        <v>627</v>
      </c>
      <c r="C33" s="124">
        <v>15</v>
      </c>
      <c r="D33" s="93" t="s">
        <v>33</v>
      </c>
      <c r="E33" s="553"/>
      <c r="F33" s="490">
        <f>C33*E33</f>
        <v>0</v>
      </c>
      <c r="G33" s="92"/>
      <c r="IT33" s="96"/>
      <c r="IU33" s="96"/>
    </row>
    <row r="34" spans="1:255" s="93" customFormat="1">
      <c r="A34" s="97"/>
      <c r="B34" s="99"/>
      <c r="C34" s="446"/>
      <c r="E34" s="522"/>
      <c r="F34" s="308"/>
      <c r="G34" s="98"/>
      <c r="IT34" s="96"/>
      <c r="IU34" s="96"/>
    </row>
    <row r="35" spans="1:255" s="93" customFormat="1" ht="29.25" customHeight="1">
      <c r="A35" s="67">
        <f>+$A$3+COUNT(A$6:A34)*0.01+0.01</f>
        <v>8.1</v>
      </c>
      <c r="B35" s="91" t="s">
        <v>628</v>
      </c>
      <c r="C35" s="124">
        <v>5</v>
      </c>
      <c r="D35" s="93" t="s">
        <v>33</v>
      </c>
      <c r="E35" s="553"/>
      <c r="F35" s="490">
        <f>C35*E35</f>
        <v>0</v>
      </c>
      <c r="G35" s="92"/>
      <c r="IT35" s="96"/>
      <c r="IU35" s="96"/>
    </row>
    <row r="36" spans="1:255" s="93" customFormat="1">
      <c r="A36" s="97"/>
      <c r="B36" s="99"/>
      <c r="C36" s="446"/>
      <c r="E36" s="523"/>
      <c r="F36" s="486"/>
      <c r="G36" s="95"/>
      <c r="IT36" s="96"/>
      <c r="IU36" s="96"/>
    </row>
    <row r="37" spans="1:255" s="93" customFormat="1" ht="25.75">
      <c r="A37" s="67">
        <f>+$A$3+COUNT(A$6:A36)*0.01+0.01</f>
        <v>8.11</v>
      </c>
      <c r="B37" s="91" t="s">
        <v>629</v>
      </c>
      <c r="C37" s="124">
        <v>1250</v>
      </c>
      <c r="D37" s="93" t="s">
        <v>12</v>
      </c>
      <c r="E37" s="553"/>
      <c r="F37" s="490">
        <f>C37*E37</f>
        <v>0</v>
      </c>
      <c r="G37" s="92"/>
      <c r="IT37" s="96"/>
      <c r="IU37" s="96"/>
    </row>
    <row r="38" spans="1:255" s="93" customFormat="1">
      <c r="A38" s="67"/>
      <c r="B38" s="91"/>
      <c r="C38" s="124"/>
      <c r="E38" s="522"/>
      <c r="F38" s="490"/>
      <c r="G38" s="92"/>
      <c r="IT38" s="96"/>
      <c r="IU38" s="96"/>
    </row>
    <row r="39" spans="1:255" s="93" customFormat="1" ht="38.6">
      <c r="A39" s="67">
        <f>+$A$3+COUNT(A$6:A38)*0.01+0.01</f>
        <v>8.1199999999999992</v>
      </c>
      <c r="B39" s="91" t="s">
        <v>630</v>
      </c>
      <c r="C39" s="124">
        <v>2</v>
      </c>
      <c r="D39" s="93" t="s">
        <v>10</v>
      </c>
      <c r="E39" s="553"/>
      <c r="F39" s="490">
        <f>C39*E39</f>
        <v>0</v>
      </c>
      <c r="G39" s="92"/>
      <c r="IT39" s="96"/>
      <c r="IU39" s="96"/>
    </row>
    <row r="40" spans="1:255" s="93" customFormat="1">
      <c r="A40" s="97"/>
      <c r="B40" s="91"/>
      <c r="C40" s="446"/>
      <c r="E40" s="522"/>
      <c r="F40" s="308"/>
      <c r="G40" s="95"/>
      <c r="IT40" s="96"/>
      <c r="IU40" s="96"/>
    </row>
    <row r="41" spans="1:255" s="93" customFormat="1" ht="54.75" customHeight="1">
      <c r="A41" s="67">
        <f>+$A$3+COUNT(A$6:A40)*0.01+0.01</f>
        <v>8.129999999999999</v>
      </c>
      <c r="B41" s="91" t="s">
        <v>632</v>
      </c>
      <c r="C41" s="124">
        <v>4</v>
      </c>
      <c r="D41" s="93" t="s">
        <v>10</v>
      </c>
      <c r="E41" s="553"/>
      <c r="F41" s="490">
        <f>C41*E41</f>
        <v>0</v>
      </c>
      <c r="G41" s="92"/>
      <c r="IT41" s="96"/>
      <c r="IU41" s="96"/>
    </row>
    <row r="42" spans="1:255" s="93" customFormat="1">
      <c r="A42" s="97"/>
      <c r="B42" s="91"/>
      <c r="C42" s="446"/>
      <c r="E42" s="522"/>
      <c r="F42" s="308"/>
      <c r="G42" s="100"/>
      <c r="IT42" s="96"/>
      <c r="IU42" s="96"/>
    </row>
    <row r="43" spans="1:255" s="93" customFormat="1" ht="57" customHeight="1">
      <c r="A43" s="67">
        <f>+$A$3+COUNT(A$6:A42)*0.01+0.01</f>
        <v>8.14</v>
      </c>
      <c r="B43" s="91" t="s">
        <v>633</v>
      </c>
      <c r="C43" s="124">
        <v>2</v>
      </c>
      <c r="D43" s="93" t="s">
        <v>10</v>
      </c>
      <c r="E43" s="553"/>
      <c r="F43" s="490">
        <f>C43*E43</f>
        <v>0</v>
      </c>
      <c r="G43" s="92"/>
      <c r="IT43" s="96"/>
      <c r="IU43" s="96"/>
    </row>
    <row r="44" spans="1:255" s="93" customFormat="1">
      <c r="A44" s="67"/>
      <c r="B44" s="91"/>
      <c r="C44" s="124"/>
      <c r="E44" s="522"/>
      <c r="F44" s="490"/>
      <c r="G44" s="95"/>
      <c r="IT44" s="96"/>
      <c r="IU44" s="96"/>
    </row>
    <row r="45" spans="1:255" s="93" customFormat="1">
      <c r="A45" s="67">
        <f>+$A$3+COUNT(A$6:A44)*0.01+0.01</f>
        <v>8.15</v>
      </c>
      <c r="B45" s="91" t="s">
        <v>634</v>
      </c>
      <c r="C45" s="124">
        <v>13</v>
      </c>
      <c r="D45" s="93" t="s">
        <v>33</v>
      </c>
      <c r="E45" s="554"/>
      <c r="F45" s="491">
        <f>C45*E45</f>
        <v>0</v>
      </c>
      <c r="G45" s="92"/>
      <c r="IT45" s="96"/>
      <c r="IU45" s="96"/>
    </row>
    <row r="46" spans="1:255" s="93" customFormat="1">
      <c r="A46" s="67"/>
      <c r="B46" s="91"/>
      <c r="C46" s="124"/>
      <c r="E46" s="524"/>
      <c r="F46" s="491"/>
      <c r="G46" s="95"/>
      <c r="IT46" s="96"/>
      <c r="IU46" s="96"/>
    </row>
    <row r="47" spans="1:255" s="93" customFormat="1">
      <c r="A47" s="67">
        <f>+$A$3+COUNT(A$6:A46)*0.01+0.01</f>
        <v>8.16</v>
      </c>
      <c r="B47" s="91" t="s">
        <v>60</v>
      </c>
      <c r="C47" s="124">
        <v>1</v>
      </c>
      <c r="D47" s="93" t="s">
        <v>10</v>
      </c>
      <c r="E47" s="554"/>
      <c r="F47" s="491">
        <f>C47*E47</f>
        <v>0</v>
      </c>
      <c r="G47" s="95"/>
      <c r="IT47" s="96"/>
      <c r="IU47" s="96"/>
    </row>
    <row r="48" spans="1:255" s="93" customFormat="1">
      <c r="A48" s="67"/>
      <c r="B48" s="91"/>
      <c r="C48" s="124"/>
      <c r="E48" s="524"/>
      <c r="F48" s="491"/>
      <c r="G48" s="95"/>
      <c r="IT48" s="96"/>
      <c r="IU48" s="96"/>
    </row>
    <row r="49" spans="1:255" s="101" customFormat="1" ht="25.75">
      <c r="A49" s="67">
        <f>+$A$3+COUNT(A$6:A48)*0.01+0.01</f>
        <v>8.17</v>
      </c>
      <c r="B49" s="91" t="s">
        <v>61</v>
      </c>
      <c r="C49" s="124">
        <v>1</v>
      </c>
      <c r="D49" s="93" t="s">
        <v>10</v>
      </c>
      <c r="E49" s="554"/>
      <c r="F49" s="491">
        <f>C49*E49</f>
        <v>0</v>
      </c>
      <c r="G49" s="95"/>
      <c r="IT49" s="102"/>
      <c r="IU49" s="102"/>
    </row>
    <row r="50" spans="1:255" s="101" customFormat="1">
      <c r="A50" s="67"/>
      <c r="B50" s="91"/>
      <c r="C50" s="124"/>
      <c r="D50" s="93"/>
      <c r="E50" s="524"/>
      <c r="F50" s="491"/>
      <c r="G50" s="95"/>
      <c r="IT50" s="102"/>
      <c r="IU50" s="102"/>
    </row>
    <row r="51" spans="1:255" s="28" customFormat="1" ht="25.75">
      <c r="A51" s="67">
        <f>+$A$3+COUNT(A$6:A50)*0.01+0.01</f>
        <v>8.18</v>
      </c>
      <c r="B51" s="105" t="s">
        <v>251</v>
      </c>
      <c r="C51" s="124">
        <v>2</v>
      </c>
      <c r="D51" s="70" t="s">
        <v>10</v>
      </c>
      <c r="E51" s="553"/>
      <c r="F51" s="491">
        <f>C51*E51</f>
        <v>0</v>
      </c>
      <c r="G51" s="106"/>
    </row>
    <row r="52" spans="1:255" s="28" customFormat="1">
      <c r="A52" s="67"/>
      <c r="B52" s="105"/>
      <c r="C52" s="208"/>
      <c r="D52" s="70"/>
      <c r="E52" s="522"/>
      <c r="F52" s="490"/>
      <c r="G52" s="106"/>
    </row>
    <row r="53" spans="1:255" s="28" customFormat="1" ht="66" customHeight="1">
      <c r="A53" s="67">
        <f>+$A$3+COUNT(A$6:A52)*0.01+0.01</f>
        <v>8.19</v>
      </c>
      <c r="B53" s="105" t="s">
        <v>252</v>
      </c>
      <c r="C53" s="208">
        <v>1</v>
      </c>
      <c r="D53" s="70" t="s">
        <v>10</v>
      </c>
      <c r="E53" s="553"/>
      <c r="F53" s="490">
        <f>C53*E53</f>
        <v>0</v>
      </c>
      <c r="G53" s="106"/>
    </row>
    <row r="54" spans="1:255" s="37" customFormat="1" ht="13.3" thickBot="1">
      <c r="A54" s="107"/>
      <c r="B54" s="108"/>
      <c r="C54" s="356"/>
      <c r="D54" s="109"/>
      <c r="E54" s="388"/>
      <c r="F54" s="489"/>
      <c r="G54" s="110"/>
      <c r="IN54" s="28"/>
      <c r="IO54" s="28"/>
      <c r="IP54" s="28"/>
      <c r="IQ54" s="28"/>
      <c r="IR54" s="28"/>
      <c r="IS54" s="28"/>
      <c r="IT54" s="28"/>
      <c r="IU54" s="28"/>
    </row>
    <row r="55" spans="1:255" s="93" customFormat="1" ht="13.3" thickTop="1">
      <c r="A55" s="97"/>
      <c r="B55" s="111" t="s">
        <v>659</v>
      </c>
      <c r="C55" s="448"/>
      <c r="E55" s="522"/>
      <c r="F55" s="492">
        <f>SUM(F8:F54)</f>
        <v>0</v>
      </c>
      <c r="G55" s="95"/>
      <c r="IT55" s="96"/>
      <c r="IU55" s="96"/>
    </row>
    <row r="56" spans="1:255" s="93" customFormat="1">
      <c r="A56" s="67"/>
      <c r="B56" s="91"/>
      <c r="C56" s="464"/>
      <c r="D56" s="112"/>
      <c r="E56" s="523"/>
      <c r="F56" s="490"/>
      <c r="G56" s="95"/>
      <c r="IT56" s="96"/>
      <c r="IU56" s="96"/>
    </row>
    <row r="59" spans="1:255" s="93" customFormat="1">
      <c r="A59" s="59">
        <v>9</v>
      </c>
      <c r="B59" s="114" t="s">
        <v>826</v>
      </c>
      <c r="C59" s="448"/>
      <c r="D59" s="113"/>
      <c r="E59" s="516"/>
      <c r="F59" s="124"/>
      <c r="G59" s="95"/>
    </row>
    <row r="60" spans="1:255" s="93" customFormat="1">
      <c r="A60" s="97"/>
      <c r="B60" s="114" t="s">
        <v>13</v>
      </c>
      <c r="C60" s="446"/>
      <c r="D60" s="113"/>
      <c r="E60" s="510"/>
      <c r="F60" s="124"/>
      <c r="G60" s="95"/>
    </row>
    <row r="61" spans="1:255" s="93" customFormat="1">
      <c r="A61" s="97"/>
      <c r="B61" s="114"/>
      <c r="C61" s="446"/>
      <c r="D61" s="113"/>
      <c r="E61" s="510"/>
      <c r="F61" s="124"/>
      <c r="G61" s="95"/>
    </row>
    <row r="62" spans="1:255" s="93" customFormat="1" ht="25.75">
      <c r="A62" s="115" t="s">
        <v>11</v>
      </c>
      <c r="B62" s="116" t="s">
        <v>293</v>
      </c>
      <c r="C62" s="446"/>
      <c r="D62" s="113"/>
      <c r="E62" s="510"/>
      <c r="F62" s="124"/>
      <c r="G62" s="95"/>
    </row>
    <row r="63" spans="1:255" s="93" customFormat="1">
      <c r="A63" s="97"/>
      <c r="B63" s="117"/>
      <c r="C63" s="446"/>
      <c r="D63" s="113"/>
      <c r="E63" s="510"/>
      <c r="F63" s="124"/>
      <c r="G63" s="95"/>
    </row>
    <row r="64" spans="1:255" s="93" customFormat="1" ht="51.45">
      <c r="A64" s="67">
        <f>+$A$59+COUNT(A$60:A63)*0.01+0.01</f>
        <v>9.01</v>
      </c>
      <c r="B64" s="99" t="s">
        <v>837</v>
      </c>
      <c r="C64" s="124">
        <v>1</v>
      </c>
      <c r="D64" s="118" t="s">
        <v>15</v>
      </c>
      <c r="E64" s="505"/>
      <c r="F64" s="431">
        <f t="shared" ref="F64:F82" si="0">C64*E64</f>
        <v>0</v>
      </c>
      <c r="G64" s="95"/>
    </row>
    <row r="65" spans="1:7" s="93" customFormat="1" ht="25.75">
      <c r="A65" s="67">
        <f>+$A$59+COUNT(A$60:A64)*0.01+0.01</f>
        <v>9.02</v>
      </c>
      <c r="B65" s="99" t="s">
        <v>495</v>
      </c>
      <c r="C65" s="124">
        <v>72</v>
      </c>
      <c r="D65" s="118" t="s">
        <v>15</v>
      </c>
      <c r="E65" s="505"/>
      <c r="F65" s="431">
        <f t="shared" si="0"/>
        <v>0</v>
      </c>
      <c r="G65" s="95"/>
    </row>
    <row r="66" spans="1:7" s="93" customFormat="1" ht="25.75">
      <c r="A66" s="67">
        <f>+$A$59+COUNT(A$60:A65)*0.01+0.01</f>
        <v>9.0299999999999994</v>
      </c>
      <c r="B66" s="99" t="s">
        <v>496</v>
      </c>
      <c r="C66" s="124">
        <v>20</v>
      </c>
      <c r="D66" s="118" t="s">
        <v>15</v>
      </c>
      <c r="E66" s="505"/>
      <c r="F66" s="431">
        <f t="shared" si="0"/>
        <v>0</v>
      </c>
      <c r="G66" s="95"/>
    </row>
    <row r="67" spans="1:7" s="93" customFormat="1" ht="25.75">
      <c r="A67" s="67">
        <f>+$A$59+COUNT(A$60:A66)*0.01+0.01</f>
        <v>9.0399999999999991</v>
      </c>
      <c r="B67" s="99" t="s">
        <v>498</v>
      </c>
      <c r="C67" s="124">
        <v>10</v>
      </c>
      <c r="D67" s="118" t="s">
        <v>15</v>
      </c>
      <c r="E67" s="505"/>
      <c r="F67" s="431">
        <f t="shared" si="0"/>
        <v>0</v>
      </c>
      <c r="G67" s="95"/>
    </row>
    <row r="68" spans="1:7" s="93" customFormat="1" ht="25.75">
      <c r="A68" s="67">
        <f>+$A$59+COUNT(A$60:A67)*0.01+0.01</f>
        <v>9.0499999999999989</v>
      </c>
      <c r="B68" s="99" t="s">
        <v>497</v>
      </c>
      <c r="C68" s="124">
        <v>4</v>
      </c>
      <c r="D68" s="118" t="s">
        <v>15</v>
      </c>
      <c r="E68" s="505"/>
      <c r="F68" s="431">
        <f t="shared" si="0"/>
        <v>0</v>
      </c>
      <c r="G68" s="95"/>
    </row>
    <row r="69" spans="1:7" s="93" customFormat="1" ht="25.75">
      <c r="A69" s="67">
        <f>+$A$59+COUNT(A$60:A68)*0.01+0.01</f>
        <v>9.06</v>
      </c>
      <c r="B69" s="99" t="s">
        <v>499</v>
      </c>
      <c r="C69" s="124">
        <v>6</v>
      </c>
      <c r="D69" s="118" t="s">
        <v>15</v>
      </c>
      <c r="E69" s="505"/>
      <c r="F69" s="431">
        <f t="shared" si="0"/>
        <v>0</v>
      </c>
      <c r="G69" s="95"/>
    </row>
    <row r="70" spans="1:7" s="93" customFormat="1">
      <c r="A70" s="67">
        <f>+$A$59+COUNT(A$60:A69)*0.01+0.01</f>
        <v>9.07</v>
      </c>
      <c r="B70" s="99" t="s">
        <v>294</v>
      </c>
      <c r="C70" s="124">
        <v>6</v>
      </c>
      <c r="D70" s="118" t="s">
        <v>15</v>
      </c>
      <c r="E70" s="505"/>
      <c r="F70" s="431">
        <f t="shared" si="0"/>
        <v>0</v>
      </c>
      <c r="G70" s="95"/>
    </row>
    <row r="71" spans="1:7" s="93" customFormat="1">
      <c r="A71" s="67">
        <f>+$A$59+COUNT(A$60:A70)*0.01+0.01</f>
        <v>9.08</v>
      </c>
      <c r="B71" s="99" t="s">
        <v>295</v>
      </c>
      <c r="C71" s="124">
        <v>6</v>
      </c>
      <c r="D71" s="118" t="s">
        <v>15</v>
      </c>
      <c r="E71" s="505"/>
      <c r="F71" s="431">
        <f t="shared" si="0"/>
        <v>0</v>
      </c>
      <c r="G71" s="95"/>
    </row>
    <row r="72" spans="1:7" s="93" customFormat="1" ht="25.75">
      <c r="A72" s="67">
        <f>+$A$59+COUNT(A$60:A71)*0.01+0.01</f>
        <v>9.09</v>
      </c>
      <c r="B72" s="99" t="s">
        <v>296</v>
      </c>
      <c r="C72" s="124">
        <v>16</v>
      </c>
      <c r="D72" s="118" t="s">
        <v>15</v>
      </c>
      <c r="E72" s="505"/>
      <c r="F72" s="431">
        <f t="shared" si="0"/>
        <v>0</v>
      </c>
      <c r="G72" s="95"/>
    </row>
    <row r="73" spans="1:7" s="93" customFormat="1" ht="25.75">
      <c r="A73" s="67">
        <f>+$A$59+COUNT(A$60:A72)*0.01+0.01</f>
        <v>9.1</v>
      </c>
      <c r="B73" s="99" t="s">
        <v>493</v>
      </c>
      <c r="C73" s="124">
        <v>26</v>
      </c>
      <c r="D73" s="118" t="s">
        <v>15</v>
      </c>
      <c r="E73" s="505"/>
      <c r="F73" s="431">
        <f t="shared" si="0"/>
        <v>0</v>
      </c>
      <c r="G73" s="95"/>
    </row>
    <row r="74" spans="1:7" s="93" customFormat="1" ht="25.75">
      <c r="A74" s="67">
        <f>+$A$59+COUNT(A$60:A73)*0.01+0.01</f>
        <v>9.11</v>
      </c>
      <c r="B74" s="99" t="s">
        <v>297</v>
      </c>
      <c r="C74" s="124">
        <v>6</v>
      </c>
      <c r="D74" s="118" t="s">
        <v>15</v>
      </c>
      <c r="E74" s="505"/>
      <c r="F74" s="431">
        <f t="shared" si="0"/>
        <v>0</v>
      </c>
      <c r="G74" s="95"/>
    </row>
    <row r="75" spans="1:7" s="93" customFormat="1" ht="25.75">
      <c r="A75" s="67">
        <f>+$A$59+COUNT(A$60:A74)*0.01+0.01</f>
        <v>9.1199999999999992</v>
      </c>
      <c r="B75" s="121" t="s">
        <v>494</v>
      </c>
      <c r="C75" s="124">
        <v>1</v>
      </c>
      <c r="D75" s="118" t="s">
        <v>15</v>
      </c>
      <c r="E75" s="505"/>
      <c r="F75" s="431">
        <f t="shared" si="0"/>
        <v>0</v>
      </c>
      <c r="G75" s="95"/>
    </row>
    <row r="76" spans="1:7" s="93" customFormat="1" ht="25.75">
      <c r="A76" s="67">
        <f>+$A$59+COUNT(A$60:A75)*0.01+0.01</f>
        <v>9.129999999999999</v>
      </c>
      <c r="B76" s="99" t="s">
        <v>647</v>
      </c>
      <c r="C76" s="124">
        <v>1</v>
      </c>
      <c r="D76" s="118" t="s">
        <v>15</v>
      </c>
      <c r="E76" s="505"/>
      <c r="F76" s="431">
        <f t="shared" si="0"/>
        <v>0</v>
      </c>
      <c r="G76" s="95"/>
    </row>
    <row r="77" spans="1:7" s="93" customFormat="1" ht="64.3">
      <c r="A77" s="67">
        <f>+$A$59+COUNT(A$60:A76)*0.01+0.01</f>
        <v>9.14</v>
      </c>
      <c r="B77" s="99" t="s">
        <v>298</v>
      </c>
      <c r="C77" s="124">
        <v>3</v>
      </c>
      <c r="D77" s="118" t="s">
        <v>15</v>
      </c>
      <c r="E77" s="505"/>
      <c r="F77" s="431">
        <f t="shared" si="0"/>
        <v>0</v>
      </c>
      <c r="G77" s="95"/>
    </row>
    <row r="78" spans="1:7" s="93" customFormat="1" ht="15.45">
      <c r="A78" s="67">
        <f>+$A$59+COUNT(A$60:A77)*0.01+0.01</f>
        <v>9.15</v>
      </c>
      <c r="B78" s="99" t="s">
        <v>855</v>
      </c>
      <c r="C78" s="124">
        <v>13</v>
      </c>
      <c r="D78" s="118" t="s">
        <v>12</v>
      </c>
      <c r="E78" s="505"/>
      <c r="F78" s="431">
        <f t="shared" si="0"/>
        <v>0</v>
      </c>
      <c r="G78" s="95"/>
    </row>
    <row r="79" spans="1:7" s="93" customFormat="1">
      <c r="A79" s="67">
        <f>+$A$59+COUNT(A$60:A78)*0.01+0.01</f>
        <v>9.16</v>
      </c>
      <c r="B79" s="99" t="s">
        <v>648</v>
      </c>
      <c r="C79" s="124">
        <v>6</v>
      </c>
      <c r="D79" s="118" t="s">
        <v>15</v>
      </c>
      <c r="E79" s="505"/>
      <c r="F79" s="431">
        <f t="shared" si="0"/>
        <v>0</v>
      </c>
      <c r="G79" s="95"/>
    </row>
    <row r="80" spans="1:7" s="93" customFormat="1" ht="25.75">
      <c r="A80" s="67">
        <f>+$A$59+COUNT(A$60:A79)*0.01+0.01</f>
        <v>9.17</v>
      </c>
      <c r="B80" s="99" t="s">
        <v>650</v>
      </c>
      <c r="C80" s="124">
        <v>5</v>
      </c>
      <c r="D80" s="118" t="s">
        <v>15</v>
      </c>
      <c r="E80" s="505"/>
      <c r="F80" s="431">
        <f t="shared" si="0"/>
        <v>0</v>
      </c>
      <c r="G80" s="95"/>
    </row>
    <row r="81" spans="1:7" s="93" customFormat="1">
      <c r="A81" s="67">
        <f>+$A$59+COUNT(A$60:A79)*0.01+0.01</f>
        <v>9.17</v>
      </c>
      <c r="B81" s="99" t="s">
        <v>299</v>
      </c>
      <c r="C81" s="124">
        <v>1</v>
      </c>
      <c r="D81" s="118" t="s">
        <v>10</v>
      </c>
      <c r="E81" s="505"/>
      <c r="F81" s="431">
        <f t="shared" si="0"/>
        <v>0</v>
      </c>
      <c r="G81" s="95"/>
    </row>
    <row r="82" spans="1:7" s="93" customFormat="1">
      <c r="A82" s="67">
        <f>+$A$59+COUNT(A$60:A81)*0.01+0.01</f>
        <v>9.19</v>
      </c>
      <c r="B82" s="99" t="s">
        <v>300</v>
      </c>
      <c r="C82" s="124">
        <v>13</v>
      </c>
      <c r="D82" s="118" t="s">
        <v>12</v>
      </c>
      <c r="E82" s="505"/>
      <c r="F82" s="431">
        <f t="shared" si="0"/>
        <v>0</v>
      </c>
      <c r="G82" s="95"/>
    </row>
    <row r="83" spans="1:7" s="93" customFormat="1">
      <c r="A83" s="67">
        <f>+$A$59+COUNT(A$60:A82)*0.01+0.01</f>
        <v>9.1999999999999993</v>
      </c>
      <c r="B83" s="99" t="s">
        <v>302</v>
      </c>
      <c r="C83" s="124">
        <v>0.03</v>
      </c>
      <c r="D83" s="118"/>
      <c r="E83" s="505"/>
      <c r="F83" s="431">
        <f>SUM(F64:F82)*C83</f>
        <v>0</v>
      </c>
      <c r="G83" s="95"/>
    </row>
    <row r="84" spans="1:7" s="93" customFormat="1">
      <c r="A84" s="67">
        <f>+$A$59+COUNT(A$60:A83)*0.01+0.01</f>
        <v>9.2099999999999991</v>
      </c>
      <c r="B84" s="99" t="s">
        <v>301</v>
      </c>
      <c r="C84" s="124">
        <v>1</v>
      </c>
      <c r="D84" s="118" t="s">
        <v>10</v>
      </c>
      <c r="E84" s="505"/>
      <c r="F84" s="431">
        <f t="shared" ref="F84:F90" si="1">C84*E84</f>
        <v>0</v>
      </c>
      <c r="G84" s="95"/>
    </row>
    <row r="85" spans="1:7" s="93" customFormat="1" ht="51.45">
      <c r="A85" s="67">
        <f>+$A$59+COUNT(A$60:A84)*0.01+0.01</f>
        <v>9.2200000000000006</v>
      </c>
      <c r="B85" s="99" t="s">
        <v>841</v>
      </c>
      <c r="C85" s="124">
        <v>1</v>
      </c>
      <c r="D85" s="118" t="s">
        <v>10</v>
      </c>
      <c r="E85" s="505"/>
      <c r="F85" s="431">
        <f t="shared" si="1"/>
        <v>0</v>
      </c>
      <c r="G85" s="95"/>
    </row>
    <row r="86" spans="1:7" s="93" customFormat="1">
      <c r="A86" s="67">
        <f>+$A$59+COUNT(A$60:A85)*0.01+0.01</f>
        <v>9.23</v>
      </c>
      <c r="B86" s="99" t="s">
        <v>67</v>
      </c>
      <c r="C86" s="124">
        <v>1</v>
      </c>
      <c r="D86" s="118" t="s">
        <v>10</v>
      </c>
      <c r="E86" s="505"/>
      <c r="F86" s="431">
        <f t="shared" si="1"/>
        <v>0</v>
      </c>
      <c r="G86" s="95"/>
    </row>
    <row r="87" spans="1:7" s="93" customFormat="1">
      <c r="A87" s="67">
        <f>+$A$59+COUNT(A$60:A86)*0.01+0.01</f>
        <v>9.24</v>
      </c>
      <c r="B87" s="99" t="s">
        <v>842</v>
      </c>
      <c r="C87" s="124">
        <v>1</v>
      </c>
      <c r="D87" s="118" t="s">
        <v>10</v>
      </c>
      <c r="E87" s="505"/>
      <c r="F87" s="431">
        <f t="shared" si="1"/>
        <v>0</v>
      </c>
      <c r="G87" s="95"/>
    </row>
    <row r="88" spans="1:7" s="93" customFormat="1" ht="25.75">
      <c r="A88" s="67">
        <f>+$A$59+COUNT(A$60:A87)*0.01+0.01</f>
        <v>9.25</v>
      </c>
      <c r="B88" s="99" t="s">
        <v>68</v>
      </c>
      <c r="C88" s="124">
        <v>4</v>
      </c>
      <c r="D88" s="118" t="s">
        <v>15</v>
      </c>
      <c r="E88" s="505"/>
      <c r="F88" s="431">
        <f t="shared" si="1"/>
        <v>0</v>
      </c>
      <c r="G88" s="95"/>
    </row>
    <row r="89" spans="1:7" s="93" customFormat="1" ht="24.75" customHeight="1">
      <c r="A89" s="67">
        <f>+$A$59+COUNT(A$60:A88)*0.01+0.01</f>
        <v>9.26</v>
      </c>
      <c r="B89" s="99" t="s">
        <v>649</v>
      </c>
      <c r="C89" s="124">
        <v>4</v>
      </c>
      <c r="D89" s="118" t="s">
        <v>15</v>
      </c>
      <c r="E89" s="505"/>
      <c r="F89" s="431">
        <f t="shared" si="1"/>
        <v>0</v>
      </c>
      <c r="G89" s="95"/>
    </row>
    <row r="90" spans="1:7" s="93" customFormat="1">
      <c r="A90" s="67">
        <f>+$A$59+COUNT(A$60:A89)*0.01+0.01</f>
        <v>9.27</v>
      </c>
      <c r="B90" s="99" t="s">
        <v>69</v>
      </c>
      <c r="C90" s="124">
        <v>4</v>
      </c>
      <c r="D90" s="118" t="s">
        <v>15</v>
      </c>
      <c r="E90" s="505"/>
      <c r="F90" s="431">
        <f t="shared" si="1"/>
        <v>0</v>
      </c>
      <c r="G90" s="95"/>
    </row>
    <row r="91" spans="1:7" s="93" customFormat="1">
      <c r="A91" s="67"/>
      <c r="B91" s="99"/>
      <c r="C91" s="124"/>
      <c r="D91" s="118"/>
      <c r="E91" s="367"/>
      <c r="F91" s="431"/>
      <c r="G91" s="95"/>
    </row>
    <row r="92" spans="1:7" s="93" customFormat="1" ht="26.25" customHeight="1">
      <c r="A92" s="115"/>
      <c r="B92" s="114" t="s">
        <v>70</v>
      </c>
      <c r="C92" s="446"/>
      <c r="D92" s="113"/>
      <c r="E92" s="510"/>
      <c r="F92" s="124"/>
      <c r="G92" s="95"/>
    </row>
    <row r="93" spans="1:7" s="93" customFormat="1">
      <c r="A93" s="115"/>
      <c r="B93" s="116" t="s">
        <v>13</v>
      </c>
      <c r="C93" s="446"/>
      <c r="D93" s="113"/>
      <c r="E93" s="510"/>
      <c r="F93" s="124"/>
      <c r="G93" s="95"/>
    </row>
    <row r="94" spans="1:7" s="93" customFormat="1">
      <c r="A94" s="115"/>
      <c r="B94" s="120"/>
      <c r="C94" s="446"/>
      <c r="D94" s="113"/>
      <c r="E94" s="510"/>
      <c r="F94" s="124"/>
      <c r="G94" s="95"/>
    </row>
    <row r="95" spans="1:7" s="93" customFormat="1" ht="25.75">
      <c r="A95" s="67">
        <f>+$A$59+COUNT(A$60:A94)*0.01+0.01</f>
        <v>9.2799999999999994</v>
      </c>
      <c r="B95" s="99" t="s">
        <v>166</v>
      </c>
      <c r="C95" s="124">
        <v>1100</v>
      </c>
      <c r="D95" s="118" t="s">
        <v>12</v>
      </c>
      <c r="E95" s="505"/>
      <c r="F95" s="431">
        <f>C95*E95</f>
        <v>0</v>
      </c>
      <c r="G95" s="95"/>
    </row>
    <row r="96" spans="1:7" s="93" customFormat="1" ht="25.75">
      <c r="A96" s="67">
        <f>+$A$59+COUNT(A$60:A95)*0.01+0.01</f>
        <v>9.2899999999999991</v>
      </c>
      <c r="B96" s="99" t="s">
        <v>169</v>
      </c>
      <c r="C96" s="124">
        <v>200</v>
      </c>
      <c r="D96" s="118" t="s">
        <v>12</v>
      </c>
      <c r="E96" s="505"/>
      <c r="F96" s="431">
        <f>C96*E96</f>
        <v>0</v>
      </c>
      <c r="G96" s="95"/>
    </row>
    <row r="97" spans="1:255" s="93" customFormat="1">
      <c r="A97" s="67">
        <f>+$A$59+COUNT(A$60:A96)*0.01+0.01</f>
        <v>9.2999999999999989</v>
      </c>
      <c r="B97" s="121" t="s">
        <v>500</v>
      </c>
      <c r="C97" s="124">
        <v>90</v>
      </c>
      <c r="D97" s="118" t="s">
        <v>12</v>
      </c>
      <c r="E97" s="505"/>
      <c r="F97" s="431">
        <f>C97*E97</f>
        <v>0</v>
      </c>
      <c r="G97" s="95"/>
    </row>
    <row r="98" spans="1:255" s="93" customFormat="1">
      <c r="A98" s="67">
        <f>+$A$59+COUNT(A$60:A97)*0.01+0.01</f>
        <v>9.31</v>
      </c>
      <c r="B98" s="99" t="s">
        <v>71</v>
      </c>
      <c r="C98" s="124">
        <v>900</v>
      </c>
      <c r="D98" s="118" t="s">
        <v>12</v>
      </c>
      <c r="E98" s="505"/>
      <c r="F98" s="431">
        <f>C98*E98</f>
        <v>0</v>
      </c>
      <c r="G98" s="95"/>
    </row>
    <row r="99" spans="1:255" s="93" customFormat="1">
      <c r="A99" s="67"/>
      <c r="B99" s="99"/>
      <c r="C99" s="124"/>
      <c r="D99" s="118"/>
      <c r="E99" s="367"/>
      <c r="F99" s="431"/>
      <c r="G99" s="95"/>
    </row>
    <row r="100" spans="1:255" s="93" customFormat="1">
      <c r="A100" s="67"/>
      <c r="B100" s="99"/>
      <c r="C100" s="124"/>
      <c r="D100" s="118"/>
      <c r="E100" s="367"/>
      <c r="F100" s="431"/>
      <c r="G100" s="95"/>
    </row>
    <row r="101" spans="1:255" s="93" customFormat="1">
      <c r="A101" s="67"/>
      <c r="B101" s="114" t="s">
        <v>339</v>
      </c>
      <c r="C101" s="124"/>
      <c r="D101" s="118"/>
      <c r="E101" s="367"/>
      <c r="F101" s="431"/>
      <c r="G101" s="95"/>
    </row>
    <row r="102" spans="1:255" s="93" customFormat="1">
      <c r="A102" s="67"/>
      <c r="B102" s="114" t="s">
        <v>13</v>
      </c>
      <c r="C102" s="124"/>
      <c r="D102" s="118"/>
      <c r="E102" s="367"/>
      <c r="F102" s="431"/>
      <c r="G102" s="95"/>
    </row>
    <row r="103" spans="1:255" s="93" customFormat="1" ht="192.9">
      <c r="A103" s="67">
        <f>+$A$59+COUNT(A$60:A101)*0.01+0.01</f>
        <v>9.32</v>
      </c>
      <c r="B103" s="91" t="s">
        <v>653</v>
      </c>
      <c r="C103" s="124">
        <v>1</v>
      </c>
      <c r="D103" s="284" t="s">
        <v>10</v>
      </c>
      <c r="E103" s="541"/>
      <c r="F103" s="431">
        <f>C103*E103</f>
        <v>0</v>
      </c>
      <c r="G103" s="95"/>
      <c r="IT103" s="96"/>
      <c r="IU103" s="96"/>
    </row>
    <row r="104" spans="1:255" s="93" customFormat="1" ht="38.6">
      <c r="A104" s="67">
        <f>+$A$59+COUNT(A$60:A101)*0.01+0.01</f>
        <v>9.32</v>
      </c>
      <c r="B104" s="91" t="s">
        <v>651</v>
      </c>
      <c r="C104" s="124">
        <v>1</v>
      </c>
      <c r="D104" s="284" t="s">
        <v>10</v>
      </c>
      <c r="E104" s="541"/>
      <c r="F104" s="431">
        <f>C104*E104</f>
        <v>0</v>
      </c>
      <c r="G104" s="95"/>
      <c r="IT104" s="96"/>
      <c r="IU104" s="96"/>
    </row>
    <row r="105" spans="1:255" s="93" customFormat="1">
      <c r="A105" s="67">
        <f>+$A$59+COUNT(A$60:A103)*0.01+0.01</f>
        <v>9.33</v>
      </c>
      <c r="B105" s="99" t="s">
        <v>165</v>
      </c>
      <c r="C105" s="124">
        <v>1</v>
      </c>
      <c r="D105" s="284" t="s">
        <v>10</v>
      </c>
      <c r="E105" s="541"/>
      <c r="F105" s="431">
        <f>C105*E105</f>
        <v>0</v>
      </c>
      <c r="G105" s="95"/>
    </row>
    <row r="106" spans="1:255" s="93" customFormat="1">
      <c r="A106" s="67">
        <f>+$A$59+COUNT(A$60:A105)*0.01+0.01</f>
        <v>9.35</v>
      </c>
      <c r="B106" s="285" t="s">
        <v>342</v>
      </c>
      <c r="C106" s="124">
        <v>1</v>
      </c>
      <c r="D106" s="284" t="s">
        <v>10</v>
      </c>
      <c r="E106" s="555"/>
      <c r="F106" s="431">
        <f>C106*E106</f>
        <v>0</v>
      </c>
      <c r="G106" s="95"/>
    </row>
    <row r="107" spans="1:255" s="93" customFormat="1">
      <c r="A107" s="67">
        <f>+$A$59+COUNT(A$60:A106)*0.01+0.01</f>
        <v>9.36</v>
      </c>
      <c r="B107" s="99" t="s">
        <v>66</v>
      </c>
      <c r="C107" s="124">
        <v>1</v>
      </c>
      <c r="D107" s="118" t="s">
        <v>10</v>
      </c>
      <c r="E107" s="505"/>
      <c r="F107" s="431">
        <f>C107*E107</f>
        <v>0</v>
      </c>
      <c r="G107" s="95"/>
    </row>
    <row r="108" spans="1:255" s="93" customFormat="1">
      <c r="A108" s="67"/>
      <c r="B108" s="99"/>
      <c r="C108" s="124"/>
      <c r="D108" s="118"/>
      <c r="E108" s="367"/>
      <c r="F108" s="431"/>
      <c r="G108" s="95"/>
    </row>
    <row r="109" spans="1:255" s="93" customFormat="1">
      <c r="A109" s="287"/>
      <c r="B109" s="288" t="s">
        <v>340</v>
      </c>
      <c r="C109" s="465"/>
      <c r="D109" s="289"/>
      <c r="E109" s="526"/>
      <c r="F109" s="487"/>
      <c r="G109" s="95"/>
    </row>
    <row r="110" spans="1:255" s="93" customFormat="1">
      <c r="A110" s="287"/>
      <c r="B110" s="114" t="s">
        <v>13</v>
      </c>
      <c r="C110" s="465"/>
      <c r="D110" s="289"/>
      <c r="E110" s="526"/>
      <c r="F110" s="487"/>
      <c r="G110" s="95"/>
    </row>
    <row r="111" spans="1:255" s="93" customFormat="1" ht="135.55000000000001" customHeight="1">
      <c r="A111" s="67">
        <f>+$A$59+COUNT(A$60:A109)*0.01+0.01</f>
        <v>9.3699999999999992</v>
      </c>
      <c r="B111" s="285" t="s">
        <v>652</v>
      </c>
      <c r="C111" s="286">
        <v>1</v>
      </c>
      <c r="D111" s="290" t="s">
        <v>10</v>
      </c>
      <c r="E111" s="555"/>
      <c r="F111" s="431">
        <f>C111*E111</f>
        <v>0</v>
      </c>
      <c r="G111" s="290"/>
    </row>
    <row r="112" spans="1:255" s="93" customFormat="1">
      <c r="A112" s="67">
        <f>+$A$59+COUNT(A$60:A111)*0.01+0.01</f>
        <v>9.379999999999999</v>
      </c>
      <c r="B112" s="285" t="s">
        <v>341</v>
      </c>
      <c r="C112" s="466">
        <v>1</v>
      </c>
      <c r="D112" s="291" t="s">
        <v>10</v>
      </c>
      <c r="E112" s="555"/>
      <c r="F112" s="431">
        <f>C112*E112</f>
        <v>0</v>
      </c>
      <c r="G112" s="291"/>
    </row>
    <row r="113" spans="1:7" s="93" customFormat="1">
      <c r="A113" s="67">
        <f>+$A$59+COUNT(A$60:A112)*0.01+0.01</f>
        <v>9.39</v>
      </c>
      <c r="B113" s="285" t="s">
        <v>342</v>
      </c>
      <c r="C113" s="467">
        <v>1</v>
      </c>
      <c r="D113" s="291" t="s">
        <v>10</v>
      </c>
      <c r="E113" s="555"/>
      <c r="F113" s="431">
        <f>C113*E113</f>
        <v>0</v>
      </c>
      <c r="G113" s="291"/>
    </row>
    <row r="114" spans="1:7" s="93" customFormat="1">
      <c r="A114" s="67"/>
      <c r="B114" s="285"/>
      <c r="C114" s="467"/>
      <c r="D114" s="291"/>
      <c r="E114" s="525"/>
      <c r="F114" s="431"/>
      <c r="G114" s="291"/>
    </row>
    <row r="115" spans="1:7" s="93" customFormat="1">
      <c r="A115" s="287"/>
      <c r="B115" s="288" t="s">
        <v>654</v>
      </c>
      <c r="C115" s="465"/>
      <c r="D115" s="289"/>
      <c r="E115" s="526"/>
      <c r="F115" s="487"/>
      <c r="G115" s="95"/>
    </row>
    <row r="116" spans="1:7" s="93" customFormat="1">
      <c r="A116" s="287"/>
      <c r="B116" s="114" t="s">
        <v>13</v>
      </c>
      <c r="C116" s="465"/>
      <c r="D116" s="289"/>
      <c r="E116" s="526"/>
      <c r="F116" s="487"/>
      <c r="G116" s="95"/>
    </row>
    <row r="117" spans="1:7" s="293" customFormat="1" ht="25.75">
      <c r="A117" s="67">
        <f>+$A$59+COUNT(A$60:A113)*0.01+0.01</f>
        <v>9.4</v>
      </c>
      <c r="B117" s="292" t="s">
        <v>343</v>
      </c>
      <c r="C117" s="286">
        <v>110</v>
      </c>
      <c r="D117" s="290" t="s">
        <v>12</v>
      </c>
      <c r="E117" s="555"/>
      <c r="F117" s="431">
        <f t="shared" ref="F117:F122" si="2">C117*E117</f>
        <v>0</v>
      </c>
      <c r="G117" s="290"/>
    </row>
    <row r="118" spans="1:7" s="289" customFormat="1" ht="25.75">
      <c r="A118" s="67">
        <f>+$A$59+COUNT(A$60:A117)*0.01+0.01</f>
        <v>9.41</v>
      </c>
      <c r="B118" s="292" t="s">
        <v>344</v>
      </c>
      <c r="C118" s="286">
        <v>60</v>
      </c>
      <c r="D118" s="290" t="s">
        <v>12</v>
      </c>
      <c r="E118" s="555"/>
      <c r="F118" s="431">
        <f t="shared" si="2"/>
        <v>0</v>
      </c>
      <c r="G118" s="290"/>
    </row>
    <row r="119" spans="1:7" s="289" customFormat="1" ht="25.75">
      <c r="A119" s="67">
        <f>+$A$59+COUNT(A$60:A118)*0.01+0.01</f>
        <v>9.42</v>
      </c>
      <c r="B119" s="292" t="s">
        <v>345</v>
      </c>
      <c r="C119" s="286">
        <v>60</v>
      </c>
      <c r="D119" s="290" t="s">
        <v>12</v>
      </c>
      <c r="E119" s="555"/>
      <c r="F119" s="431">
        <f t="shared" si="2"/>
        <v>0</v>
      </c>
      <c r="G119" s="290"/>
    </row>
    <row r="120" spans="1:7" s="293" customFormat="1" ht="25.75">
      <c r="A120" s="67">
        <f>+$A$59+COUNT(A$60:A119)*0.01+0.01</f>
        <v>9.43</v>
      </c>
      <c r="B120" s="285" t="s">
        <v>501</v>
      </c>
      <c r="C120" s="286">
        <v>5</v>
      </c>
      <c r="D120" s="290" t="s">
        <v>12</v>
      </c>
      <c r="E120" s="555"/>
      <c r="F120" s="431">
        <f t="shared" si="2"/>
        <v>0</v>
      </c>
      <c r="G120" s="290"/>
    </row>
    <row r="121" spans="1:7" s="293" customFormat="1">
      <c r="A121" s="67">
        <f>+$A$59+COUNT(A$60:A120)*0.01+0.01</f>
        <v>9.44</v>
      </c>
      <c r="B121" s="285" t="s">
        <v>346</v>
      </c>
      <c r="C121" s="286">
        <v>80</v>
      </c>
      <c r="D121" s="294" t="s">
        <v>12</v>
      </c>
      <c r="E121" s="555"/>
      <c r="F121" s="431">
        <f t="shared" si="2"/>
        <v>0</v>
      </c>
      <c r="G121" s="294"/>
    </row>
    <row r="122" spans="1:7" s="293" customFormat="1">
      <c r="A122" s="67">
        <f>+$A$59+COUNT(A$60:A121)*0.01+0.01</f>
        <v>9.4499999999999993</v>
      </c>
      <c r="B122" s="285" t="s">
        <v>347</v>
      </c>
      <c r="C122" s="286">
        <v>3</v>
      </c>
      <c r="D122" s="290" t="s">
        <v>10</v>
      </c>
      <c r="E122" s="555"/>
      <c r="F122" s="431">
        <f t="shared" si="2"/>
        <v>0</v>
      </c>
      <c r="G122" s="290"/>
    </row>
    <row r="123" spans="1:7" s="293" customFormat="1">
      <c r="A123" s="67"/>
      <c r="B123" s="285"/>
      <c r="C123" s="286"/>
      <c r="D123" s="290"/>
      <c r="E123" s="525"/>
      <c r="F123" s="431"/>
      <c r="G123" s="290"/>
    </row>
    <row r="124" spans="1:7" s="293" customFormat="1">
      <c r="A124" s="67"/>
      <c r="B124" s="288" t="s">
        <v>264</v>
      </c>
      <c r="C124" s="286"/>
      <c r="D124" s="290"/>
      <c r="E124" s="525"/>
      <c r="F124" s="431"/>
      <c r="G124" s="290"/>
    </row>
    <row r="125" spans="1:7" s="293" customFormat="1">
      <c r="A125" s="67">
        <f>+$A$59+COUNT(A$60:A122)*0.01+0.01</f>
        <v>9.4599999999999991</v>
      </c>
      <c r="B125" s="285" t="s">
        <v>348</v>
      </c>
      <c r="C125" s="286">
        <v>2</v>
      </c>
      <c r="D125" s="290" t="s">
        <v>10</v>
      </c>
      <c r="E125" s="555"/>
      <c r="F125" s="431">
        <f>C125*E125</f>
        <v>0</v>
      </c>
      <c r="G125" s="290"/>
    </row>
    <row r="126" spans="1:7" s="293" customFormat="1" ht="25.75">
      <c r="A126" s="67">
        <f>+$A$59+COUNT(A$60:A125)*0.01+0.01</f>
        <v>9.4700000000000006</v>
      </c>
      <c r="B126" s="295" t="s">
        <v>349</v>
      </c>
      <c r="C126" s="286">
        <v>2</v>
      </c>
      <c r="D126" s="290" t="s">
        <v>10</v>
      </c>
      <c r="E126" s="555"/>
      <c r="F126" s="431">
        <f>C126*E126</f>
        <v>0</v>
      </c>
      <c r="G126" s="290"/>
    </row>
    <row r="127" spans="1:7" s="293" customFormat="1" ht="25.75">
      <c r="A127" s="67">
        <f>+$A$59+COUNT(A$60:A126)*0.01+0.01</f>
        <v>9.48</v>
      </c>
      <c r="B127" s="295" t="s">
        <v>350</v>
      </c>
      <c r="C127" s="286">
        <v>2</v>
      </c>
      <c r="D127" s="290" t="s">
        <v>10</v>
      </c>
      <c r="E127" s="555"/>
      <c r="F127" s="431">
        <f>C127*E127</f>
        <v>0</v>
      </c>
      <c r="G127" s="290"/>
    </row>
    <row r="128" spans="1:7" s="293" customFormat="1" ht="25.75">
      <c r="A128" s="67">
        <f>+$A$59+COUNT(A$60:A127)*0.01+0.01</f>
        <v>9.49</v>
      </c>
      <c r="B128" s="295" t="s">
        <v>655</v>
      </c>
      <c r="C128" s="286">
        <v>1</v>
      </c>
      <c r="D128" s="290" t="s">
        <v>10</v>
      </c>
      <c r="E128" s="555"/>
      <c r="F128" s="431">
        <f>C128*E128</f>
        <v>0</v>
      </c>
      <c r="G128" s="290"/>
    </row>
    <row r="129" spans="1:7" s="93" customFormat="1">
      <c r="A129" s="296"/>
      <c r="B129" s="295"/>
      <c r="C129" s="468"/>
      <c r="D129" s="297"/>
      <c r="E129" s="525"/>
      <c r="F129" s="431"/>
      <c r="G129" s="95"/>
    </row>
    <row r="130" spans="1:7" s="93" customFormat="1">
      <c r="A130" s="296"/>
      <c r="B130" s="298" t="s">
        <v>25</v>
      </c>
      <c r="C130" s="468"/>
      <c r="D130" s="297"/>
      <c r="E130" s="525"/>
      <c r="F130" s="431"/>
      <c r="G130" s="95"/>
    </row>
    <row r="131" spans="1:7" s="93" customFormat="1" ht="25.75">
      <c r="A131" s="296"/>
      <c r="B131" s="299" t="s">
        <v>352</v>
      </c>
      <c r="C131" s="468"/>
      <c r="D131" s="297"/>
      <c r="E131" s="525"/>
      <c r="F131" s="431"/>
      <c r="G131" s="95"/>
    </row>
    <row r="132" spans="1:7" s="93" customFormat="1">
      <c r="A132" s="67"/>
      <c r="B132" s="298"/>
      <c r="C132" s="124"/>
      <c r="D132" s="118"/>
      <c r="E132" s="367"/>
      <c r="F132" s="431"/>
      <c r="G132" s="95"/>
    </row>
    <row r="133" spans="1:7" s="93" customFormat="1">
      <c r="A133" s="67"/>
      <c r="B133" s="298" t="s">
        <v>353</v>
      </c>
      <c r="C133" s="124"/>
      <c r="D133" s="118"/>
      <c r="E133" s="367"/>
      <c r="F133" s="431"/>
      <c r="G133" s="95"/>
    </row>
    <row r="134" spans="1:7" s="93" customFormat="1">
      <c r="A134" s="67"/>
      <c r="B134" s="99"/>
      <c r="C134" s="124"/>
      <c r="D134" s="118"/>
      <c r="E134" s="367"/>
      <c r="F134" s="431"/>
      <c r="G134" s="95"/>
    </row>
    <row r="135" spans="1:7" s="93" customFormat="1" ht="13.3" thickBot="1">
      <c r="A135" s="107"/>
      <c r="B135" s="108"/>
      <c r="C135" s="469"/>
      <c r="D135" s="122"/>
      <c r="E135" s="527"/>
      <c r="F135" s="455"/>
      <c r="G135" s="95"/>
    </row>
    <row r="136" spans="1:7" s="93" customFormat="1" ht="13.3" thickTop="1">
      <c r="A136" s="97"/>
      <c r="B136" s="114" t="s">
        <v>656</v>
      </c>
      <c r="C136" s="448"/>
      <c r="D136" s="113"/>
      <c r="E136" s="510"/>
      <c r="F136" s="461">
        <f>SUM(F63:F135)</f>
        <v>0</v>
      </c>
      <c r="G136" s="95"/>
    </row>
    <row r="137" spans="1:7" s="93" customFormat="1">
      <c r="A137" s="97"/>
      <c r="B137" s="117"/>
      <c r="C137" s="446"/>
      <c r="D137" s="113"/>
      <c r="E137" s="510"/>
      <c r="F137" s="124"/>
      <c r="G137" s="95"/>
    </row>
    <row r="138" spans="1:7" s="93" customFormat="1">
      <c r="A138" s="97"/>
      <c r="B138" s="117"/>
      <c r="C138" s="446"/>
      <c r="D138" s="113"/>
      <c r="E138" s="510"/>
      <c r="F138" s="124"/>
      <c r="G138" s="95"/>
    </row>
    <row r="139" spans="1:7" s="93" customFormat="1">
      <c r="A139" s="97"/>
      <c r="B139" s="117"/>
      <c r="C139" s="446"/>
      <c r="D139" s="113"/>
      <c r="E139" s="510"/>
      <c r="F139" s="124"/>
      <c r="G139" s="95"/>
    </row>
    <row r="140" spans="1:7" s="93" customFormat="1">
      <c r="A140" s="59">
        <v>10</v>
      </c>
      <c r="B140" s="126" t="s">
        <v>796</v>
      </c>
      <c r="C140" s="124"/>
      <c r="D140" s="123"/>
      <c r="E140" s="516"/>
      <c r="F140" s="124"/>
      <c r="G140" s="125"/>
    </row>
    <row r="141" spans="1:7" s="93" customFormat="1">
      <c r="A141" s="97"/>
      <c r="B141" s="126" t="s">
        <v>13</v>
      </c>
      <c r="C141" s="124"/>
      <c r="D141" s="127"/>
      <c r="E141" s="510"/>
      <c r="F141" s="124"/>
      <c r="G141" s="95"/>
    </row>
    <row r="142" spans="1:7" s="93" customFormat="1">
      <c r="A142" s="97"/>
      <c r="B142" s="126"/>
      <c r="C142" s="124"/>
      <c r="D142" s="127"/>
      <c r="E142" s="510"/>
      <c r="F142" s="124"/>
      <c r="G142" s="95"/>
    </row>
    <row r="143" spans="1:7" s="93" customFormat="1">
      <c r="A143" s="97"/>
      <c r="B143" s="126" t="s">
        <v>263</v>
      </c>
      <c r="C143" s="124"/>
      <c r="D143" s="127"/>
      <c r="E143" s="510"/>
      <c r="F143" s="124"/>
      <c r="G143" s="95"/>
    </row>
    <row r="144" spans="1:7" s="93" customFormat="1" ht="154.30000000000001">
      <c r="A144" s="90">
        <f>+$A$140+COUNT(A$141:A143)*0.01+0.01</f>
        <v>10.01</v>
      </c>
      <c r="B144" s="91" t="s">
        <v>657</v>
      </c>
      <c r="C144" s="124">
        <v>1</v>
      </c>
      <c r="D144" s="127" t="s">
        <v>15</v>
      </c>
      <c r="E144" s="541"/>
      <c r="F144" s="124">
        <f t="shared" ref="F144:F151" si="3">C144*E144</f>
        <v>0</v>
      </c>
      <c r="G144" s="95"/>
    </row>
    <row r="145" spans="1:7" s="93" customFormat="1">
      <c r="A145" s="90">
        <f>+$A$140+COUNT(A$141:A144)*0.01+0.01</f>
        <v>10.02</v>
      </c>
      <c r="B145" s="91" t="s">
        <v>256</v>
      </c>
      <c r="C145" s="124">
        <v>1</v>
      </c>
      <c r="D145" s="127" t="s">
        <v>15</v>
      </c>
      <c r="E145" s="541"/>
      <c r="F145" s="124">
        <f t="shared" si="3"/>
        <v>0</v>
      </c>
      <c r="G145" s="95"/>
    </row>
    <row r="146" spans="1:7" s="93" customFormat="1" ht="77.150000000000006">
      <c r="A146" s="90">
        <f>+$A$140+COUNT(A$141:A145)*0.01+0.01</f>
        <v>10.029999999999999</v>
      </c>
      <c r="B146" s="91" t="s">
        <v>257</v>
      </c>
      <c r="C146" s="124">
        <v>1</v>
      </c>
      <c r="D146" s="127" t="s">
        <v>15</v>
      </c>
      <c r="E146" s="541"/>
      <c r="F146" s="124">
        <f t="shared" si="3"/>
        <v>0</v>
      </c>
      <c r="G146" s="95"/>
    </row>
    <row r="147" spans="1:7" s="93" customFormat="1" ht="90">
      <c r="A147" s="90">
        <f>+$A$140+COUNT(A$141:A146)*0.01+0.01</f>
        <v>10.039999999999999</v>
      </c>
      <c r="B147" s="91" t="s">
        <v>258</v>
      </c>
      <c r="C147" s="124">
        <v>1</v>
      </c>
      <c r="D147" s="127" t="s">
        <v>15</v>
      </c>
      <c r="E147" s="541"/>
      <c r="F147" s="124">
        <f t="shared" si="3"/>
        <v>0</v>
      </c>
      <c r="G147" s="95"/>
    </row>
    <row r="148" spans="1:7" s="93" customFormat="1" ht="115.75">
      <c r="A148" s="90">
        <f>+$A$140+COUNT(A$141:A147)*0.01+0.01</f>
        <v>10.049999999999999</v>
      </c>
      <c r="B148" s="91" t="s">
        <v>259</v>
      </c>
      <c r="C148" s="124">
        <v>3</v>
      </c>
      <c r="D148" s="127" t="s">
        <v>15</v>
      </c>
      <c r="E148" s="541"/>
      <c r="F148" s="124">
        <f t="shared" si="3"/>
        <v>0</v>
      </c>
      <c r="G148" s="95"/>
    </row>
    <row r="149" spans="1:7" s="93" customFormat="1">
      <c r="A149" s="90">
        <f>+$A$140+COUNT(A$141:A148)*0.01+0.01</f>
        <v>10.06</v>
      </c>
      <c r="B149" s="91" t="s">
        <v>260</v>
      </c>
      <c r="C149" s="124">
        <v>3</v>
      </c>
      <c r="D149" s="127" t="s">
        <v>15</v>
      </c>
      <c r="E149" s="541"/>
      <c r="F149" s="124">
        <f t="shared" si="3"/>
        <v>0</v>
      </c>
      <c r="G149" s="95"/>
    </row>
    <row r="150" spans="1:7" s="93" customFormat="1" ht="115.75">
      <c r="A150" s="90">
        <f>+$A$140+COUNT(A$141:A149)*0.01+0.01</f>
        <v>10.07</v>
      </c>
      <c r="B150" s="91" t="s">
        <v>261</v>
      </c>
      <c r="C150" s="124">
        <v>2</v>
      </c>
      <c r="D150" s="127" t="s">
        <v>15</v>
      </c>
      <c r="E150" s="541"/>
      <c r="F150" s="124">
        <f t="shared" si="3"/>
        <v>0</v>
      </c>
      <c r="G150" s="95"/>
    </row>
    <row r="151" spans="1:7" s="93" customFormat="1">
      <c r="A151" s="90">
        <f>+$A$140+COUNT(A$141:A150)*0.01+0.01</f>
        <v>10.08</v>
      </c>
      <c r="B151" s="91" t="s">
        <v>262</v>
      </c>
      <c r="C151" s="124">
        <v>2</v>
      </c>
      <c r="D151" s="127" t="s">
        <v>15</v>
      </c>
      <c r="E151" s="541"/>
      <c r="F151" s="124">
        <f t="shared" si="3"/>
        <v>0</v>
      </c>
      <c r="G151" s="95"/>
    </row>
    <row r="152" spans="1:7" s="93" customFormat="1">
      <c r="A152" s="90">
        <f>+$A$140+COUNT(A$141:A151)*0.01+0.01</f>
        <v>10.09</v>
      </c>
      <c r="B152" s="91" t="s">
        <v>255</v>
      </c>
      <c r="C152" s="124">
        <v>0.05</v>
      </c>
      <c r="D152" s="127"/>
      <c r="E152" s="541"/>
      <c r="F152" s="124">
        <f>SUM(F144:F151)*C152</f>
        <v>0</v>
      </c>
      <c r="G152" s="95"/>
    </row>
    <row r="153" spans="1:7" s="93" customFormat="1">
      <c r="A153" s="97"/>
      <c r="B153" s="126"/>
      <c r="C153" s="124"/>
      <c r="D153" s="127"/>
      <c r="E153" s="510"/>
      <c r="F153" s="124"/>
      <c r="G153" s="95"/>
    </row>
    <row r="154" spans="1:7" s="93" customFormat="1">
      <c r="A154" s="97"/>
      <c r="B154" s="126" t="s">
        <v>264</v>
      </c>
      <c r="C154" s="124"/>
      <c r="D154" s="127"/>
      <c r="E154" s="510"/>
      <c r="F154" s="124"/>
      <c r="G154" s="95"/>
    </row>
    <row r="155" spans="1:7" s="93" customFormat="1">
      <c r="A155" s="90">
        <f>+$A$140+COUNT(A$141:A154)*0.01+0.01</f>
        <v>10.1</v>
      </c>
      <c r="B155" s="91" t="s">
        <v>265</v>
      </c>
      <c r="C155" s="124">
        <v>5</v>
      </c>
      <c r="D155" s="127" t="s">
        <v>10</v>
      </c>
      <c r="E155" s="541"/>
      <c r="F155" s="124">
        <f>C155*E155</f>
        <v>0</v>
      </c>
      <c r="G155" s="95"/>
    </row>
    <row r="156" spans="1:7" s="93" customFormat="1">
      <c r="A156" s="90">
        <f>+$A$140+COUNT(A$141:A155)*0.01+0.01</f>
        <v>10.11</v>
      </c>
      <c r="B156" s="91" t="s">
        <v>266</v>
      </c>
      <c r="C156" s="124">
        <v>5</v>
      </c>
      <c r="D156" s="127" t="s">
        <v>10</v>
      </c>
      <c r="E156" s="541"/>
      <c r="F156" s="124">
        <f>C156*E156</f>
        <v>0</v>
      </c>
      <c r="G156" s="95"/>
    </row>
    <row r="157" spans="1:7" s="93" customFormat="1" ht="25.75">
      <c r="A157" s="90">
        <f>+$A$140+COUNT(A$141:A156)*0.01+0.01</f>
        <v>10.119999999999999</v>
      </c>
      <c r="B157" s="91" t="s">
        <v>267</v>
      </c>
      <c r="C157" s="124">
        <v>5</v>
      </c>
      <c r="D157" s="127" t="s">
        <v>10</v>
      </c>
      <c r="E157" s="541"/>
      <c r="F157" s="124">
        <f>C157*E157</f>
        <v>0</v>
      </c>
      <c r="G157" s="95"/>
    </row>
    <row r="158" spans="1:7" s="93" customFormat="1" ht="25.75">
      <c r="A158" s="90">
        <f>+$A$140+COUNT(A$141:A157)*0.01+0.01</f>
        <v>10.129999999999999</v>
      </c>
      <c r="B158" s="91" t="s">
        <v>268</v>
      </c>
      <c r="C158" s="124">
        <v>1</v>
      </c>
      <c r="D158" s="127" t="s">
        <v>10</v>
      </c>
      <c r="E158" s="541"/>
      <c r="F158" s="124">
        <f>C158*E158</f>
        <v>0</v>
      </c>
      <c r="G158" s="95"/>
    </row>
    <row r="159" spans="1:7" s="93" customFormat="1">
      <c r="A159" s="90">
        <f>+$A$140+COUNT(A$141:A158)*0.01+0.01</f>
        <v>10.14</v>
      </c>
      <c r="B159" s="91" t="s">
        <v>269</v>
      </c>
      <c r="C159" s="124">
        <v>1</v>
      </c>
      <c r="D159" s="127" t="s">
        <v>10</v>
      </c>
      <c r="E159" s="541"/>
      <c r="F159" s="124">
        <f>C159*E159</f>
        <v>0</v>
      </c>
      <c r="G159" s="95"/>
    </row>
    <row r="160" spans="1:7" s="93" customFormat="1">
      <c r="A160" s="97"/>
      <c r="B160" s="126"/>
      <c r="C160" s="124"/>
      <c r="D160" s="127"/>
      <c r="E160" s="510"/>
      <c r="F160" s="124"/>
      <c r="G160" s="95"/>
    </row>
    <row r="161" spans="1:255" s="93" customFormat="1">
      <c r="A161" s="97"/>
      <c r="B161" s="126"/>
      <c r="C161" s="124"/>
      <c r="D161" s="127"/>
      <c r="E161" s="510"/>
      <c r="F161" s="124"/>
      <c r="G161" s="95"/>
    </row>
    <row r="162" spans="1:255" s="93" customFormat="1">
      <c r="A162" s="97"/>
      <c r="B162" s="126"/>
      <c r="C162" s="124"/>
      <c r="D162" s="127"/>
      <c r="E162" s="510"/>
      <c r="F162" s="124"/>
      <c r="G162" s="95"/>
    </row>
    <row r="163" spans="1:255" s="93" customFormat="1">
      <c r="A163" s="97"/>
      <c r="B163" s="126" t="s">
        <v>270</v>
      </c>
      <c r="C163" s="124"/>
      <c r="D163" s="127"/>
      <c r="E163" s="510"/>
      <c r="F163" s="124"/>
      <c r="G163" s="95"/>
    </row>
    <row r="164" spans="1:255" s="93" customFormat="1">
      <c r="A164" s="67"/>
      <c r="B164" s="114" t="s">
        <v>186</v>
      </c>
      <c r="C164" s="308"/>
      <c r="D164" s="113"/>
      <c r="E164" s="510"/>
      <c r="F164" s="431"/>
      <c r="G164" s="95"/>
      <c r="IT164" s="96"/>
      <c r="IU164" s="96"/>
    </row>
    <row r="165" spans="1:255" s="93" customFormat="1">
      <c r="A165" s="67"/>
      <c r="B165" s="128" t="s">
        <v>13</v>
      </c>
      <c r="C165" s="308"/>
      <c r="D165" s="113"/>
      <c r="E165" s="510"/>
      <c r="F165" s="431"/>
      <c r="G165" s="95"/>
      <c r="IT165" s="96"/>
      <c r="IU165" s="96"/>
    </row>
    <row r="166" spans="1:255" s="93" customFormat="1">
      <c r="A166" s="67"/>
      <c r="B166" s="128"/>
      <c r="C166" s="308"/>
      <c r="D166" s="113"/>
      <c r="E166" s="510"/>
      <c r="F166" s="431"/>
      <c r="G166" s="95"/>
      <c r="IT166" s="96"/>
      <c r="IU166" s="96"/>
    </row>
    <row r="167" spans="1:255" s="93" customFormat="1">
      <c r="A167" s="90">
        <f>+$A$140+COUNT(A$141:A166)*0.01+0.01</f>
        <v>10.15</v>
      </c>
      <c r="B167" s="91" t="s">
        <v>170</v>
      </c>
      <c r="C167" s="308">
        <v>25</v>
      </c>
      <c r="D167" s="113" t="s">
        <v>12</v>
      </c>
      <c r="E167" s="541"/>
      <c r="F167" s="431">
        <f t="shared" ref="F167:F172" si="4">C167*E167</f>
        <v>0</v>
      </c>
      <c r="G167" s="95"/>
      <c r="IT167" s="96"/>
      <c r="IU167" s="96"/>
    </row>
    <row r="168" spans="1:255" s="93" customFormat="1">
      <c r="A168" s="90">
        <f>+$A$140+COUNT(A$141:A167)*0.01+0.01</f>
        <v>10.16</v>
      </c>
      <c r="B168" s="91" t="s">
        <v>171</v>
      </c>
      <c r="C168" s="308">
        <v>400</v>
      </c>
      <c r="D168" s="113" t="s">
        <v>12</v>
      </c>
      <c r="E168" s="505"/>
      <c r="F168" s="431">
        <f t="shared" si="4"/>
        <v>0</v>
      </c>
      <c r="G168" s="95"/>
      <c r="IT168" s="96"/>
      <c r="IU168" s="96"/>
    </row>
    <row r="169" spans="1:255" s="93" customFormat="1">
      <c r="A169" s="90">
        <f>+$A$140+COUNT(A$141:A168)*0.01+0.01</f>
        <v>10.17</v>
      </c>
      <c r="B169" s="91" t="s">
        <v>635</v>
      </c>
      <c r="C169" s="308">
        <v>20</v>
      </c>
      <c r="D169" s="113" t="s">
        <v>33</v>
      </c>
      <c r="E169" s="505"/>
      <c r="F169" s="431">
        <f t="shared" si="4"/>
        <v>0</v>
      </c>
      <c r="G169" s="95"/>
      <c r="IT169" s="96"/>
      <c r="IU169" s="96"/>
    </row>
    <row r="170" spans="1:255" s="93" customFormat="1">
      <c r="A170" s="90">
        <f>+$A$140+COUNT(A$141:A169)*0.01+0.01</f>
        <v>10.18</v>
      </c>
      <c r="B170" s="91" t="s">
        <v>636</v>
      </c>
      <c r="C170" s="308">
        <v>10</v>
      </c>
      <c r="D170" s="113" t="s">
        <v>33</v>
      </c>
      <c r="E170" s="541"/>
      <c r="F170" s="431">
        <f t="shared" si="4"/>
        <v>0</v>
      </c>
      <c r="G170" s="95"/>
      <c r="IT170" s="96"/>
      <c r="IU170" s="96"/>
    </row>
    <row r="171" spans="1:255" s="93" customFormat="1" ht="25.75">
      <c r="A171" s="90">
        <f>+$A$140+COUNT(A$141:A170)*0.01+0.01</f>
        <v>10.19</v>
      </c>
      <c r="B171" s="129" t="s">
        <v>65</v>
      </c>
      <c r="C171" s="470">
        <v>220</v>
      </c>
      <c r="D171" s="130" t="s">
        <v>12</v>
      </c>
      <c r="E171" s="541"/>
      <c r="F171" s="431">
        <f t="shared" si="4"/>
        <v>0</v>
      </c>
      <c r="G171" s="131"/>
      <c r="H171" s="132"/>
      <c r="I171" s="132"/>
      <c r="J171" s="132"/>
      <c r="K171" s="133"/>
      <c r="L171" s="133"/>
      <c r="M171" s="133"/>
      <c r="N171" s="133"/>
      <c r="O171" s="133"/>
      <c r="P171" s="133"/>
      <c r="Q171" s="133"/>
      <c r="R171" s="133"/>
      <c r="S171" s="133"/>
      <c r="T171" s="133"/>
      <c r="U171" s="133"/>
      <c r="V171" s="133"/>
      <c r="W171" s="133"/>
      <c r="X171" s="133"/>
      <c r="Y171" s="133"/>
      <c r="Z171" s="133"/>
      <c r="AA171" s="133"/>
      <c r="AB171" s="133"/>
      <c r="AC171" s="133"/>
      <c r="AD171" s="133"/>
      <c r="AE171" s="133"/>
      <c r="AF171" s="133"/>
      <c r="AG171" s="133"/>
      <c r="AH171" s="133"/>
      <c r="AI171" s="133"/>
      <c r="AJ171" s="133"/>
      <c r="AK171" s="133"/>
      <c r="AL171" s="133"/>
      <c r="AM171" s="133"/>
      <c r="AN171" s="133"/>
      <c r="AO171" s="133"/>
      <c r="AP171" s="133"/>
      <c r="AQ171" s="133"/>
      <c r="AR171" s="133"/>
      <c r="AS171" s="133"/>
      <c r="AT171" s="133"/>
      <c r="AU171" s="133"/>
      <c r="AV171" s="133"/>
      <c r="AW171" s="133"/>
      <c r="AX171" s="133"/>
      <c r="AY171" s="133"/>
      <c r="AZ171" s="133"/>
      <c r="BA171" s="133"/>
      <c r="BB171" s="133"/>
      <c r="BC171" s="133"/>
      <c r="BD171" s="133"/>
      <c r="BE171" s="133"/>
      <c r="BF171" s="133"/>
      <c r="BG171" s="133"/>
      <c r="BH171" s="133"/>
      <c r="BI171" s="133"/>
      <c r="BJ171" s="133"/>
      <c r="BK171" s="133"/>
      <c r="BL171" s="133"/>
      <c r="BM171" s="133"/>
      <c r="BN171" s="133"/>
      <c r="BO171" s="133"/>
      <c r="BP171" s="133"/>
      <c r="BQ171" s="133"/>
      <c r="BR171" s="133"/>
      <c r="BS171" s="133"/>
      <c r="BT171" s="133"/>
      <c r="BU171" s="133"/>
      <c r="BV171" s="133"/>
      <c r="BW171" s="133"/>
      <c r="BX171" s="133"/>
      <c r="BY171" s="133"/>
      <c r="BZ171" s="133"/>
      <c r="CA171" s="133"/>
      <c r="CB171" s="133"/>
      <c r="CC171" s="133"/>
      <c r="CD171" s="133"/>
      <c r="CE171" s="133"/>
      <c r="CF171" s="133"/>
      <c r="CG171" s="133"/>
      <c r="CH171" s="133"/>
      <c r="CI171" s="133"/>
      <c r="CJ171" s="133"/>
      <c r="CK171" s="133"/>
      <c r="CL171" s="133"/>
      <c r="CM171" s="133"/>
      <c r="CN171" s="133"/>
      <c r="CO171" s="133"/>
      <c r="CP171" s="133"/>
      <c r="CQ171" s="133"/>
      <c r="CR171" s="133"/>
      <c r="CS171" s="133"/>
      <c r="CT171" s="133"/>
      <c r="CU171" s="133"/>
      <c r="CV171" s="133"/>
      <c r="CW171" s="133"/>
      <c r="CX171" s="133"/>
      <c r="CY171" s="133"/>
      <c r="CZ171" s="133"/>
      <c r="DA171" s="133"/>
      <c r="DB171" s="133"/>
      <c r="DC171" s="133"/>
      <c r="DD171" s="133"/>
      <c r="DE171" s="133"/>
      <c r="DF171" s="133"/>
      <c r="DG171" s="133"/>
      <c r="DH171" s="133"/>
      <c r="DI171" s="133"/>
      <c r="DJ171" s="133"/>
      <c r="DK171" s="133"/>
      <c r="DL171" s="133"/>
      <c r="DM171" s="133"/>
      <c r="DN171" s="133"/>
      <c r="DO171" s="133"/>
      <c r="DP171" s="133"/>
      <c r="DQ171" s="133"/>
      <c r="DR171" s="133"/>
      <c r="DS171" s="133"/>
      <c r="DT171" s="133"/>
      <c r="DU171" s="133"/>
      <c r="DV171" s="133"/>
      <c r="DW171" s="133"/>
      <c r="DX171" s="133"/>
      <c r="DY171" s="133"/>
      <c r="DZ171" s="133"/>
      <c r="EA171" s="133"/>
      <c r="EB171" s="133"/>
      <c r="EC171" s="133"/>
      <c r="ED171" s="133"/>
      <c r="EE171" s="133"/>
      <c r="EF171" s="133"/>
      <c r="EG171" s="133"/>
      <c r="EH171" s="133"/>
      <c r="EI171" s="133"/>
      <c r="EJ171" s="133"/>
      <c r="EK171" s="133"/>
      <c r="EL171" s="133"/>
      <c r="EM171" s="133"/>
      <c r="EN171" s="133"/>
      <c r="EO171" s="133"/>
      <c r="EP171" s="133"/>
      <c r="EQ171" s="133"/>
      <c r="ER171" s="133"/>
      <c r="ES171" s="133"/>
      <c r="ET171" s="133"/>
      <c r="EU171" s="133"/>
      <c r="EV171" s="133"/>
      <c r="EW171" s="133"/>
      <c r="EX171" s="133"/>
      <c r="EY171" s="133"/>
      <c r="EZ171" s="133"/>
      <c r="FA171" s="133"/>
      <c r="FB171" s="133"/>
      <c r="FC171" s="133"/>
      <c r="FD171" s="133"/>
      <c r="FE171" s="133"/>
      <c r="FF171" s="133"/>
      <c r="FG171" s="133"/>
      <c r="FH171" s="133"/>
      <c r="FI171" s="133"/>
      <c r="FJ171" s="133"/>
      <c r="FK171" s="133"/>
      <c r="FL171" s="133"/>
      <c r="FM171" s="133"/>
      <c r="FN171" s="133"/>
      <c r="FO171" s="133"/>
      <c r="FP171" s="133"/>
      <c r="FQ171" s="133"/>
      <c r="FR171" s="133"/>
      <c r="FS171" s="133"/>
      <c r="FT171" s="133"/>
      <c r="FU171" s="133"/>
      <c r="FV171" s="133"/>
      <c r="FW171" s="133"/>
      <c r="FX171" s="133"/>
      <c r="FY171" s="133"/>
      <c r="FZ171" s="133"/>
      <c r="GA171" s="133"/>
      <c r="GB171" s="133"/>
      <c r="GC171" s="133"/>
      <c r="GD171" s="133"/>
      <c r="GE171" s="133"/>
      <c r="GF171" s="133"/>
      <c r="GG171" s="133"/>
      <c r="GH171" s="133"/>
      <c r="GI171" s="133"/>
      <c r="GJ171" s="133"/>
      <c r="GK171" s="133"/>
      <c r="GL171" s="133"/>
      <c r="GM171" s="133"/>
      <c r="GN171" s="133"/>
      <c r="GO171" s="133"/>
      <c r="GP171" s="133"/>
      <c r="GQ171" s="133"/>
      <c r="GR171" s="133"/>
      <c r="GS171" s="133"/>
      <c r="GT171" s="133"/>
      <c r="GU171" s="133"/>
      <c r="GV171" s="133"/>
      <c r="GW171" s="133"/>
      <c r="GX171" s="133"/>
      <c r="GY171" s="133"/>
      <c r="GZ171" s="133"/>
      <c r="HA171" s="133"/>
      <c r="HB171" s="133"/>
      <c r="HC171" s="133"/>
      <c r="HD171" s="133"/>
      <c r="HE171" s="133"/>
      <c r="HF171" s="133"/>
      <c r="HG171" s="133"/>
      <c r="HH171" s="133"/>
      <c r="HI171" s="133"/>
      <c r="HJ171" s="133"/>
      <c r="HK171" s="133"/>
      <c r="HL171" s="133"/>
      <c r="HM171" s="133"/>
      <c r="HN171" s="133"/>
      <c r="HO171" s="133"/>
      <c r="HP171" s="133"/>
      <c r="HQ171" s="133"/>
      <c r="HR171" s="133"/>
      <c r="HS171" s="133"/>
      <c r="HT171" s="133"/>
      <c r="HU171" s="133"/>
      <c r="HV171" s="133"/>
      <c r="HW171" s="133"/>
      <c r="HX171" s="133"/>
      <c r="HY171" s="133"/>
      <c r="HZ171" s="133"/>
      <c r="IA171" s="133"/>
      <c r="IB171" s="133"/>
      <c r="IC171" s="133"/>
      <c r="ID171" s="133"/>
      <c r="IE171" s="133"/>
      <c r="IF171" s="133"/>
      <c r="IG171" s="133"/>
      <c r="IH171" s="133"/>
      <c r="II171" s="133"/>
      <c r="IJ171" s="133"/>
      <c r="IK171" s="133"/>
      <c r="IL171" s="133"/>
      <c r="IM171" s="133"/>
      <c r="IN171" s="133"/>
      <c r="IO171" s="133"/>
      <c r="IP171" s="133"/>
      <c r="IQ171" s="133"/>
      <c r="IR171" s="133"/>
      <c r="IS171" s="133"/>
      <c r="IT171" s="133"/>
      <c r="IU171" s="133"/>
    </row>
    <row r="172" spans="1:255" s="93" customFormat="1">
      <c r="A172" s="90">
        <f>+$A$140+COUNT(A$141:A171)*0.01+0.01</f>
        <v>10.199999999999999</v>
      </c>
      <c r="B172" s="93" t="s">
        <v>271</v>
      </c>
      <c r="C172" s="470">
        <v>1</v>
      </c>
      <c r="D172" s="113" t="s">
        <v>10</v>
      </c>
      <c r="E172" s="556"/>
      <c r="F172" s="431">
        <f t="shared" si="4"/>
        <v>0</v>
      </c>
      <c r="G172" s="95"/>
      <c r="IR172" s="96"/>
      <c r="IS172" s="96"/>
    </row>
    <row r="173" spans="1:255" s="93" customFormat="1" ht="13.3" thickBot="1">
      <c r="A173" s="107"/>
      <c r="B173" s="108"/>
      <c r="C173" s="471"/>
      <c r="D173" s="122"/>
      <c r="E173" s="527"/>
      <c r="F173" s="455"/>
      <c r="G173" s="95"/>
      <c r="H173" s="135"/>
    </row>
    <row r="174" spans="1:255" s="93" customFormat="1" ht="13.3" thickTop="1">
      <c r="A174" s="97"/>
      <c r="B174" s="114" t="s">
        <v>34</v>
      </c>
      <c r="C174" s="472"/>
      <c r="D174" s="136"/>
      <c r="E174" s="528"/>
      <c r="F174" s="461">
        <f>SUM(F144:F173)</f>
        <v>0</v>
      </c>
      <c r="G174" s="95"/>
      <c r="H174" s="135"/>
    </row>
    <row r="175" spans="1:255" s="93" customFormat="1">
      <c r="A175" s="97"/>
      <c r="B175" s="99"/>
      <c r="C175" s="473"/>
      <c r="D175" s="136"/>
      <c r="E175" s="528"/>
      <c r="F175" s="431"/>
      <c r="G175" s="95"/>
      <c r="H175" s="135"/>
    </row>
    <row r="176" spans="1:255" s="93" customFormat="1">
      <c r="A176" s="97"/>
      <c r="B176" s="99"/>
      <c r="C176" s="473"/>
      <c r="D176" s="136"/>
      <c r="E176" s="528"/>
      <c r="F176" s="431"/>
      <c r="G176" s="95"/>
      <c r="H176" s="135"/>
    </row>
    <row r="177" spans="1:8" s="93" customFormat="1">
      <c r="A177" s="97"/>
      <c r="B177" s="99"/>
      <c r="C177" s="473"/>
      <c r="D177" s="136"/>
      <c r="E177" s="528"/>
      <c r="F177" s="431"/>
      <c r="G177" s="95"/>
      <c r="H177" s="135"/>
    </row>
    <row r="178" spans="1:8" s="93" customFormat="1">
      <c r="A178" s="59">
        <v>11</v>
      </c>
      <c r="B178" s="126" t="s">
        <v>797</v>
      </c>
      <c r="C178" s="124"/>
      <c r="D178" s="123"/>
      <c r="E178" s="516"/>
      <c r="F178" s="124"/>
      <c r="G178" s="95"/>
      <c r="H178" s="135"/>
    </row>
    <row r="179" spans="1:8" s="93" customFormat="1">
      <c r="A179" s="97"/>
      <c r="B179" s="126" t="s">
        <v>13</v>
      </c>
      <c r="C179" s="124"/>
      <c r="D179" s="127"/>
      <c r="E179" s="510"/>
      <c r="F179" s="124"/>
      <c r="G179" s="95"/>
      <c r="H179" s="135"/>
    </row>
    <row r="180" spans="1:8" s="93" customFormat="1">
      <c r="A180" s="97"/>
      <c r="B180" s="99"/>
      <c r="C180" s="473"/>
      <c r="D180" s="136"/>
      <c r="E180" s="528"/>
      <c r="F180" s="431"/>
      <c r="G180" s="95"/>
      <c r="H180" s="135"/>
    </row>
    <row r="181" spans="1:8" s="93" customFormat="1">
      <c r="A181" s="97"/>
      <c r="B181" s="99"/>
      <c r="C181" s="473"/>
      <c r="D181" s="136"/>
      <c r="E181" s="528"/>
      <c r="F181" s="431"/>
      <c r="G181" s="95"/>
      <c r="H181" s="135"/>
    </row>
    <row r="182" spans="1:8" s="93" customFormat="1">
      <c r="A182" s="97"/>
      <c r="B182" s="126" t="s">
        <v>263</v>
      </c>
      <c r="C182" s="124"/>
      <c r="D182" s="127"/>
      <c r="E182" s="510"/>
      <c r="F182" s="124"/>
      <c r="G182" s="95"/>
      <c r="H182" s="135"/>
    </row>
    <row r="183" spans="1:8" s="93" customFormat="1" ht="51.45">
      <c r="A183" s="90">
        <f>+$A$178+COUNT(A$179:A182)*0.01+0.01</f>
        <v>11.01</v>
      </c>
      <c r="B183" s="91" t="s">
        <v>290</v>
      </c>
      <c r="C183" s="124">
        <v>1</v>
      </c>
      <c r="D183" s="127" t="s">
        <v>15</v>
      </c>
      <c r="E183" s="541"/>
      <c r="F183" s="431">
        <f t="shared" ref="F183:F198" si="5">C183*E183</f>
        <v>0</v>
      </c>
      <c r="G183" s="95"/>
      <c r="H183" s="135"/>
    </row>
    <row r="184" spans="1:8" s="93" customFormat="1">
      <c r="A184" s="90">
        <f>+$A$178+COUNT(A$179:A183)*0.01+0.01</f>
        <v>11.02</v>
      </c>
      <c r="B184" s="99" t="s">
        <v>282</v>
      </c>
      <c r="C184" s="446">
        <v>1</v>
      </c>
      <c r="D184" s="113" t="s">
        <v>15</v>
      </c>
      <c r="E184" s="541"/>
      <c r="F184" s="431">
        <f t="shared" si="5"/>
        <v>0</v>
      </c>
      <c r="G184" s="95"/>
      <c r="H184" s="135"/>
    </row>
    <row r="185" spans="1:8" s="93" customFormat="1">
      <c r="A185" s="90">
        <f>+$A$178+COUNT(A$179:A184)*0.01+0.01</f>
        <v>11.03</v>
      </c>
      <c r="B185" s="99" t="s">
        <v>273</v>
      </c>
      <c r="C185" s="446">
        <v>5</v>
      </c>
      <c r="D185" s="113" t="s">
        <v>15</v>
      </c>
      <c r="E185" s="541"/>
      <c r="F185" s="431">
        <f t="shared" si="5"/>
        <v>0</v>
      </c>
      <c r="G185" s="95"/>
      <c r="H185" s="135"/>
    </row>
    <row r="186" spans="1:8" s="93" customFormat="1" ht="38.6">
      <c r="A186" s="90">
        <f>+$A$178+COUNT(A$179:A185)*0.01+0.01</f>
        <v>11.04</v>
      </c>
      <c r="B186" s="99" t="s">
        <v>289</v>
      </c>
      <c r="C186" s="446">
        <v>6</v>
      </c>
      <c r="D186" s="113" t="s">
        <v>15</v>
      </c>
      <c r="E186" s="541"/>
      <c r="F186" s="431">
        <f t="shared" si="5"/>
        <v>0</v>
      </c>
      <c r="G186" s="95"/>
      <c r="H186" s="135"/>
    </row>
    <row r="187" spans="1:8" s="93" customFormat="1" ht="25.75">
      <c r="A187" s="90">
        <f>+$A$178+COUNT(A$179:A186)*0.01+0.01</f>
        <v>11.049999999999999</v>
      </c>
      <c r="B187" s="99" t="s">
        <v>288</v>
      </c>
      <c r="C187" s="446">
        <v>4</v>
      </c>
      <c r="D187" s="113" t="s">
        <v>15</v>
      </c>
      <c r="E187" s="541"/>
      <c r="F187" s="431">
        <f t="shared" si="5"/>
        <v>0</v>
      </c>
      <c r="G187" s="95"/>
      <c r="H187" s="135"/>
    </row>
    <row r="188" spans="1:8" s="93" customFormat="1" ht="25.75">
      <c r="A188" s="90">
        <f>+$A$178+COUNT(A$179:A187)*0.01+0.01</f>
        <v>11.06</v>
      </c>
      <c r="B188" s="99" t="s">
        <v>287</v>
      </c>
      <c r="C188" s="446" t="s">
        <v>450</v>
      </c>
      <c r="D188" s="113" t="s">
        <v>15</v>
      </c>
      <c r="E188" s="541"/>
      <c r="F188" s="431">
        <f t="shared" si="5"/>
        <v>0</v>
      </c>
      <c r="G188" s="95"/>
      <c r="H188" s="135"/>
    </row>
    <row r="189" spans="1:8" s="93" customFormat="1">
      <c r="A189" s="90">
        <f>+$A$178+COUNT(A$179:A188)*0.01+0.01</f>
        <v>11.07</v>
      </c>
      <c r="B189" s="99" t="s">
        <v>286</v>
      </c>
      <c r="C189" s="446">
        <v>1</v>
      </c>
      <c r="D189" s="113" t="s">
        <v>15</v>
      </c>
      <c r="E189" s="541"/>
      <c r="F189" s="431">
        <f t="shared" si="5"/>
        <v>0</v>
      </c>
      <c r="G189" s="95"/>
      <c r="H189" s="135"/>
    </row>
    <row r="190" spans="1:8" s="93" customFormat="1" ht="25.75">
      <c r="A190" s="90">
        <f>+$A$178+COUNT(A$179:A189)*0.01+0.01</f>
        <v>11.08</v>
      </c>
      <c r="B190" s="99" t="s">
        <v>285</v>
      </c>
      <c r="C190" s="446">
        <v>1</v>
      </c>
      <c r="D190" s="113" t="s">
        <v>15</v>
      </c>
      <c r="E190" s="541"/>
      <c r="F190" s="431">
        <f t="shared" si="5"/>
        <v>0</v>
      </c>
      <c r="G190" s="95"/>
      <c r="H190" s="135"/>
    </row>
    <row r="191" spans="1:8" s="93" customFormat="1" ht="25.75">
      <c r="A191" s="90">
        <f>+$A$178+COUNT(A$179:A190)*0.01+0.01</f>
        <v>11.09</v>
      </c>
      <c r="B191" s="99" t="s">
        <v>283</v>
      </c>
      <c r="C191" s="446" t="s">
        <v>799</v>
      </c>
      <c r="D191" s="113" t="s">
        <v>15</v>
      </c>
      <c r="E191" s="541"/>
      <c r="F191" s="431">
        <f t="shared" si="5"/>
        <v>0</v>
      </c>
      <c r="G191" s="95"/>
      <c r="H191" s="135"/>
    </row>
    <row r="192" spans="1:8" s="93" customFormat="1" ht="25.75">
      <c r="A192" s="90">
        <f>+$A$178+COUNT(A$179:A191)*0.01+0.01</f>
        <v>11.1</v>
      </c>
      <c r="B192" s="99" t="s">
        <v>281</v>
      </c>
      <c r="C192" s="446">
        <v>1</v>
      </c>
      <c r="D192" s="113" t="s">
        <v>15</v>
      </c>
      <c r="E192" s="541"/>
      <c r="F192" s="431">
        <f t="shared" si="5"/>
        <v>0</v>
      </c>
      <c r="G192" s="95"/>
      <c r="H192" s="135"/>
    </row>
    <row r="193" spans="1:8" s="93" customFormat="1" ht="38.6">
      <c r="A193" s="90">
        <f>+$A$178+COUNT(A$179:A192)*0.01+0.01</f>
        <v>11.11</v>
      </c>
      <c r="B193" s="99" t="s">
        <v>280</v>
      </c>
      <c r="C193" s="446">
        <v>1</v>
      </c>
      <c r="D193" s="113" t="s">
        <v>15</v>
      </c>
      <c r="E193" s="541"/>
      <c r="F193" s="431">
        <f t="shared" si="5"/>
        <v>0</v>
      </c>
      <c r="G193" s="95"/>
      <c r="H193" s="135"/>
    </row>
    <row r="194" spans="1:8" s="93" customFormat="1" ht="25.75">
      <c r="A194" s="90">
        <f>+$A$178+COUNT(A$179:A193)*0.01+0.01</f>
        <v>11.12</v>
      </c>
      <c r="B194" s="99" t="s">
        <v>279</v>
      </c>
      <c r="C194" s="446" t="s">
        <v>449</v>
      </c>
      <c r="D194" s="113" t="s">
        <v>15</v>
      </c>
      <c r="E194" s="541"/>
      <c r="F194" s="431">
        <f t="shared" si="5"/>
        <v>0</v>
      </c>
      <c r="G194" s="95"/>
      <c r="H194" s="135"/>
    </row>
    <row r="195" spans="1:8" s="93" customFormat="1" ht="38.6">
      <c r="A195" s="90">
        <f>+$A$178+COUNT(A$179:A194)*0.01+0.01</f>
        <v>11.129999999999999</v>
      </c>
      <c r="B195" s="99" t="s">
        <v>278</v>
      </c>
      <c r="C195" s="446">
        <v>1</v>
      </c>
      <c r="D195" s="113" t="s">
        <v>15</v>
      </c>
      <c r="E195" s="541"/>
      <c r="F195" s="431">
        <f t="shared" si="5"/>
        <v>0</v>
      </c>
      <c r="G195" s="95"/>
      <c r="H195" s="135"/>
    </row>
    <row r="196" spans="1:8" s="93" customFormat="1" ht="38.6">
      <c r="A196" s="90">
        <f>+$A$178+COUNT(A$179:A195)*0.01+0.01</f>
        <v>11.14</v>
      </c>
      <c r="B196" s="99" t="s">
        <v>277</v>
      </c>
      <c r="C196" s="446">
        <v>1</v>
      </c>
      <c r="D196" s="113" t="s">
        <v>15</v>
      </c>
      <c r="E196" s="541"/>
      <c r="F196" s="431">
        <f t="shared" si="5"/>
        <v>0</v>
      </c>
      <c r="G196" s="95"/>
      <c r="H196" s="135"/>
    </row>
    <row r="197" spans="1:8" s="93" customFormat="1">
      <c r="A197" s="90">
        <f>+$A$178+COUNT(A$179:A196)*0.01+0.01</f>
        <v>11.15</v>
      </c>
      <c r="B197" s="99" t="s">
        <v>276</v>
      </c>
      <c r="C197" s="446">
        <v>2</v>
      </c>
      <c r="D197" s="113" t="s">
        <v>15</v>
      </c>
      <c r="E197" s="541"/>
      <c r="F197" s="431">
        <f t="shared" si="5"/>
        <v>0</v>
      </c>
      <c r="G197" s="95"/>
      <c r="H197" s="135"/>
    </row>
    <row r="198" spans="1:8" s="93" customFormat="1">
      <c r="A198" s="90">
        <f>+$A$178+COUNT(A$179:A197)*0.01+0.01</f>
        <v>11.16</v>
      </c>
      <c r="B198" s="99" t="s">
        <v>274</v>
      </c>
      <c r="C198" s="446">
        <v>1</v>
      </c>
      <c r="D198" s="113" t="s">
        <v>15</v>
      </c>
      <c r="E198" s="541"/>
      <c r="F198" s="431">
        <f t="shared" si="5"/>
        <v>0</v>
      </c>
      <c r="G198" s="95"/>
      <c r="H198" s="135"/>
    </row>
    <row r="199" spans="1:8" s="93" customFormat="1">
      <c r="A199" s="90">
        <f>+$A$178+COUNT(A$179:A198)*0.01+0.01</f>
        <v>11.17</v>
      </c>
      <c r="B199" s="99" t="s">
        <v>255</v>
      </c>
      <c r="C199" s="124">
        <v>0.05</v>
      </c>
      <c r="D199" s="127"/>
      <c r="E199" s="541"/>
      <c r="F199" s="124">
        <f>SUM(F183:F198)*C199</f>
        <v>0</v>
      </c>
      <c r="G199" s="95"/>
      <c r="H199" s="135"/>
    </row>
    <row r="200" spans="1:8" s="93" customFormat="1">
      <c r="A200" s="97"/>
      <c r="B200" s="99"/>
      <c r="C200" s="473"/>
      <c r="D200" s="136"/>
      <c r="E200" s="528"/>
      <c r="F200" s="431"/>
      <c r="G200" s="95"/>
      <c r="H200" s="135"/>
    </row>
    <row r="201" spans="1:8" s="93" customFormat="1">
      <c r="A201" s="97"/>
      <c r="B201" s="99"/>
      <c r="C201" s="473"/>
      <c r="D201" s="136"/>
      <c r="E201" s="528"/>
      <c r="F201" s="431"/>
      <c r="G201" s="95"/>
      <c r="H201" s="135"/>
    </row>
    <row r="202" spans="1:8" s="93" customFormat="1">
      <c r="A202" s="97"/>
      <c r="B202" s="126" t="s">
        <v>264</v>
      </c>
      <c r="C202" s="124"/>
      <c r="D202" s="127"/>
      <c r="E202" s="510"/>
      <c r="F202" s="124"/>
      <c r="G202" s="95"/>
      <c r="H202" s="135"/>
    </row>
    <row r="203" spans="1:8" s="93" customFormat="1" ht="102.9">
      <c r="A203" s="90">
        <f>+$A$178+COUNT(A$179:A202)*0.01+0.01</f>
        <v>11.18</v>
      </c>
      <c r="B203" s="91" t="s">
        <v>275</v>
      </c>
      <c r="C203" s="124">
        <v>1</v>
      </c>
      <c r="D203" s="127" t="s">
        <v>10</v>
      </c>
      <c r="E203" s="541"/>
      <c r="F203" s="431">
        <f>C203*E203</f>
        <v>0</v>
      </c>
      <c r="G203" s="95"/>
      <c r="H203" s="135"/>
    </row>
    <row r="204" spans="1:8" s="93" customFormat="1">
      <c r="A204" s="97"/>
      <c r="B204" s="99"/>
      <c r="C204" s="473"/>
      <c r="D204" s="136"/>
      <c r="E204" s="528"/>
      <c r="F204" s="431"/>
      <c r="G204" s="95"/>
      <c r="H204" s="135"/>
    </row>
    <row r="205" spans="1:8" s="93" customFormat="1">
      <c r="A205" s="97"/>
      <c r="B205" s="99"/>
      <c r="C205" s="473"/>
      <c r="D205" s="136"/>
      <c r="E205" s="528"/>
      <c r="F205" s="431"/>
      <c r="G205" s="95"/>
      <c r="H205" s="135"/>
    </row>
    <row r="206" spans="1:8" s="93" customFormat="1">
      <c r="A206" s="97"/>
      <c r="B206" s="126" t="s">
        <v>270</v>
      </c>
      <c r="C206" s="124"/>
      <c r="D206" s="127"/>
      <c r="E206" s="510"/>
      <c r="F206" s="124"/>
      <c r="G206" s="95"/>
      <c r="H206" s="135"/>
    </row>
    <row r="207" spans="1:8" s="93" customFormat="1">
      <c r="A207" s="67"/>
      <c r="B207" s="114" t="s">
        <v>186</v>
      </c>
      <c r="C207" s="308"/>
      <c r="D207" s="113"/>
      <c r="E207" s="510"/>
      <c r="F207" s="431"/>
      <c r="G207" s="95"/>
      <c r="H207" s="135"/>
    </row>
    <row r="208" spans="1:8" s="93" customFormat="1">
      <c r="A208" s="67"/>
      <c r="B208" s="128" t="s">
        <v>13</v>
      </c>
      <c r="C208" s="308"/>
      <c r="D208" s="113"/>
      <c r="E208" s="510"/>
      <c r="F208" s="431"/>
      <c r="G208" s="95"/>
      <c r="H208" s="135"/>
    </row>
    <row r="209" spans="1:8" s="93" customFormat="1">
      <c r="A209" s="67"/>
      <c r="B209" s="128"/>
      <c r="C209" s="308"/>
      <c r="D209" s="113"/>
      <c r="E209" s="510"/>
      <c r="F209" s="431"/>
      <c r="G209" s="95"/>
      <c r="H209" s="135"/>
    </row>
    <row r="210" spans="1:8" s="93" customFormat="1">
      <c r="A210" s="90">
        <f>+$A$178+COUNT(A$179:A209)*0.01+0.01</f>
        <v>11.19</v>
      </c>
      <c r="B210" s="91" t="s">
        <v>170</v>
      </c>
      <c r="C210" s="308">
        <v>50</v>
      </c>
      <c r="D210" s="113" t="s">
        <v>12</v>
      </c>
      <c r="E210" s="541"/>
      <c r="F210" s="431">
        <f t="shared" ref="F210:F215" si="6">C210*E210</f>
        <v>0</v>
      </c>
      <c r="G210" s="95"/>
      <c r="H210" s="135"/>
    </row>
    <row r="211" spans="1:8" s="93" customFormat="1" ht="25.75">
      <c r="A211" s="90">
        <f>+$A$178+COUNT(A$179:A210)*0.01+0.01</f>
        <v>11.2</v>
      </c>
      <c r="B211" s="91" t="s">
        <v>314</v>
      </c>
      <c r="C211" s="308">
        <v>800</v>
      </c>
      <c r="D211" s="113" t="s">
        <v>12</v>
      </c>
      <c r="E211" s="505"/>
      <c r="F211" s="431">
        <f t="shared" si="6"/>
        <v>0</v>
      </c>
      <c r="G211" s="95"/>
      <c r="H211" s="135"/>
    </row>
    <row r="212" spans="1:8" s="93" customFormat="1" ht="25.75">
      <c r="A212" s="90">
        <f>+$A$178+COUNT(A$179:A211)*0.01+0.01</f>
        <v>11.209999999999999</v>
      </c>
      <c r="B212" s="91" t="s">
        <v>315</v>
      </c>
      <c r="C212" s="308">
        <v>65</v>
      </c>
      <c r="D212" s="113" t="s">
        <v>12</v>
      </c>
      <c r="E212" s="505"/>
      <c r="F212" s="431">
        <f t="shared" si="6"/>
        <v>0</v>
      </c>
      <c r="G212" s="95"/>
      <c r="H212" s="135"/>
    </row>
    <row r="213" spans="1:8" s="93" customFormat="1" ht="25.75">
      <c r="A213" s="90">
        <f>+$A$178+COUNT(A$179:A212)*0.01+0.01</f>
        <v>11.22</v>
      </c>
      <c r="B213" s="129" t="s">
        <v>65</v>
      </c>
      <c r="C213" s="470">
        <v>400</v>
      </c>
      <c r="D213" s="130" t="s">
        <v>12</v>
      </c>
      <c r="E213" s="541"/>
      <c r="F213" s="431">
        <f t="shared" si="6"/>
        <v>0</v>
      </c>
      <c r="G213" s="95"/>
      <c r="H213" s="135"/>
    </row>
    <row r="214" spans="1:8" s="93" customFormat="1" ht="38.6">
      <c r="A214" s="90">
        <f>+$A$178+COUNT(A$179:A213)*0.01+0.01</f>
        <v>11.23</v>
      </c>
      <c r="B214" s="129" t="s">
        <v>291</v>
      </c>
      <c r="C214" s="470">
        <v>1</v>
      </c>
      <c r="D214" s="113" t="s">
        <v>10</v>
      </c>
      <c r="E214" s="556"/>
      <c r="F214" s="431">
        <f t="shared" si="6"/>
        <v>0</v>
      </c>
      <c r="G214" s="95"/>
      <c r="H214" s="135"/>
    </row>
    <row r="215" spans="1:8" s="93" customFormat="1">
      <c r="A215" s="90">
        <f>+$A$178+COUNT(A$179:A214)*0.01+0.01</f>
        <v>11.24</v>
      </c>
      <c r="B215" s="91" t="s">
        <v>292</v>
      </c>
      <c r="C215" s="308">
        <v>1</v>
      </c>
      <c r="D215" s="112" t="s">
        <v>10</v>
      </c>
      <c r="E215" s="556"/>
      <c r="F215" s="431">
        <f t="shared" si="6"/>
        <v>0</v>
      </c>
      <c r="G215" s="95"/>
      <c r="H215" s="135"/>
    </row>
    <row r="216" spans="1:8" s="93" customFormat="1">
      <c r="A216" s="97"/>
      <c r="B216" s="99"/>
      <c r="C216" s="473"/>
      <c r="D216" s="136"/>
      <c r="E216" s="528"/>
      <c r="F216" s="431"/>
      <c r="G216" s="95"/>
      <c r="H216" s="135"/>
    </row>
    <row r="217" spans="1:8" s="93" customFormat="1" ht="13.3" thickBot="1">
      <c r="A217" s="137"/>
      <c r="B217" s="138"/>
      <c r="C217" s="474"/>
      <c r="D217" s="139"/>
      <c r="E217" s="529"/>
      <c r="F217" s="455"/>
      <c r="G217" s="95"/>
      <c r="H217" s="135"/>
    </row>
    <row r="218" spans="1:8" s="93" customFormat="1" ht="13.3" thickTop="1">
      <c r="A218" s="97"/>
      <c r="B218" s="114" t="s">
        <v>272</v>
      </c>
      <c r="C218" s="472"/>
      <c r="D218" s="136"/>
      <c r="E218" s="528"/>
      <c r="F218" s="461">
        <f>SUM(F182:F217)</f>
        <v>0</v>
      </c>
      <c r="G218" s="95"/>
      <c r="H218" s="135"/>
    </row>
    <row r="219" spans="1:8" s="93" customFormat="1">
      <c r="A219" s="97"/>
      <c r="B219" s="99"/>
      <c r="C219" s="473"/>
      <c r="D219" s="136"/>
      <c r="E219" s="528"/>
      <c r="F219" s="431"/>
      <c r="G219" s="95"/>
      <c r="H219" s="135"/>
    </row>
    <row r="220" spans="1:8" s="93" customFormat="1">
      <c r="A220" s="97"/>
      <c r="B220" s="120"/>
      <c r="C220" s="124"/>
      <c r="D220" s="127"/>
      <c r="E220" s="510"/>
      <c r="F220" s="124"/>
      <c r="G220" s="95"/>
    </row>
    <row r="221" spans="1:8" s="93" customFormat="1">
      <c r="A221" s="97"/>
      <c r="B221" s="91"/>
      <c r="C221" s="446"/>
      <c r="D221" s="113"/>
      <c r="E221" s="510"/>
      <c r="F221" s="124"/>
      <c r="G221" s="95"/>
    </row>
    <row r="222" spans="1:8" s="93" customFormat="1">
      <c r="A222" s="59">
        <v>12</v>
      </c>
      <c r="B222" s="114" t="s">
        <v>64</v>
      </c>
      <c r="C222" s="448"/>
      <c r="D222" s="113"/>
      <c r="E222" s="510"/>
      <c r="F222" s="124"/>
      <c r="G222" s="95"/>
    </row>
    <row r="223" spans="1:8" s="93" customFormat="1">
      <c r="A223" s="97"/>
      <c r="B223" s="126" t="s">
        <v>13</v>
      </c>
      <c r="C223" s="446"/>
      <c r="D223" s="113"/>
      <c r="E223" s="510"/>
      <c r="F223" s="124"/>
      <c r="G223" s="95"/>
    </row>
    <row r="224" spans="1:8" s="93" customFormat="1">
      <c r="A224" s="97"/>
      <c r="B224" s="91"/>
      <c r="C224" s="446"/>
      <c r="D224" s="113"/>
      <c r="E224" s="510"/>
      <c r="F224" s="124"/>
      <c r="G224" s="95"/>
    </row>
    <row r="225" spans="1:7" s="93" customFormat="1">
      <c r="A225" s="67">
        <f>+$A$222+COUNT(A$223:A224)*0.01+0.01</f>
        <v>12.01</v>
      </c>
      <c r="B225" s="219" t="s">
        <v>310</v>
      </c>
      <c r="C225" s="370"/>
      <c r="D225" s="171"/>
      <c r="E225" s="370"/>
      <c r="F225" s="208"/>
      <c r="G225" s="95"/>
    </row>
    <row r="226" spans="1:7" s="93" customFormat="1" ht="25.75">
      <c r="A226" s="146" t="s">
        <v>11</v>
      </c>
      <c r="B226" s="91" t="s">
        <v>304</v>
      </c>
      <c r="C226" s="124">
        <v>1</v>
      </c>
      <c r="D226" s="112" t="s">
        <v>33</v>
      </c>
      <c r="E226" s="541"/>
      <c r="F226" s="431">
        <f t="shared" ref="F226:F232" si="7">C226*E226</f>
        <v>0</v>
      </c>
      <c r="G226" s="95"/>
    </row>
    <row r="227" spans="1:7" s="93" customFormat="1" ht="25.75">
      <c r="A227" s="146" t="s">
        <v>11</v>
      </c>
      <c r="B227" s="91" t="s">
        <v>305</v>
      </c>
      <c r="C227" s="124">
        <v>1</v>
      </c>
      <c r="D227" s="112" t="s">
        <v>33</v>
      </c>
      <c r="E227" s="541"/>
      <c r="F227" s="431">
        <f t="shared" si="7"/>
        <v>0</v>
      </c>
      <c r="G227" s="95"/>
    </row>
    <row r="228" spans="1:7" s="93" customFormat="1">
      <c r="A228" s="146" t="s">
        <v>11</v>
      </c>
      <c r="B228" s="91" t="s">
        <v>306</v>
      </c>
      <c r="C228" s="208">
        <v>1</v>
      </c>
      <c r="D228" s="171" t="s">
        <v>10</v>
      </c>
      <c r="E228" s="504"/>
      <c r="F228" s="431">
        <f t="shared" si="7"/>
        <v>0</v>
      </c>
      <c r="G228" s="300"/>
    </row>
    <row r="229" spans="1:7" s="93" customFormat="1">
      <c r="A229" s="72" t="s">
        <v>11</v>
      </c>
      <c r="B229" s="68" t="s">
        <v>311</v>
      </c>
      <c r="C229" s="208">
        <v>240</v>
      </c>
      <c r="D229" s="171" t="s">
        <v>12</v>
      </c>
      <c r="E229" s="504"/>
      <c r="F229" s="431">
        <f t="shared" si="7"/>
        <v>0</v>
      </c>
      <c r="G229" s="300"/>
    </row>
    <row r="230" spans="1:7" s="93" customFormat="1" ht="25.75">
      <c r="A230" s="72" t="s">
        <v>11</v>
      </c>
      <c r="B230" s="91" t="s">
        <v>307</v>
      </c>
      <c r="C230" s="208">
        <v>1</v>
      </c>
      <c r="D230" s="171" t="s">
        <v>10</v>
      </c>
      <c r="E230" s="504"/>
      <c r="F230" s="431">
        <f t="shared" si="7"/>
        <v>0</v>
      </c>
      <c r="G230" s="300"/>
    </row>
    <row r="231" spans="1:7" s="93" customFormat="1">
      <c r="A231" s="146" t="s">
        <v>11</v>
      </c>
      <c r="B231" s="99" t="s">
        <v>308</v>
      </c>
      <c r="C231" s="124">
        <v>1</v>
      </c>
      <c r="D231" s="93" t="s">
        <v>10</v>
      </c>
      <c r="E231" s="541"/>
      <c r="F231" s="431">
        <f t="shared" si="7"/>
        <v>0</v>
      </c>
      <c r="G231" s="300"/>
    </row>
    <row r="232" spans="1:7" s="93" customFormat="1">
      <c r="A232" s="301"/>
      <c r="B232" s="302" t="s">
        <v>309</v>
      </c>
      <c r="C232" s="475">
        <v>1</v>
      </c>
      <c r="D232" s="303" t="s">
        <v>10</v>
      </c>
      <c r="E232" s="475">
        <f>SUM(F226:F231)</f>
        <v>0</v>
      </c>
      <c r="F232" s="458">
        <f t="shared" si="7"/>
        <v>0</v>
      </c>
      <c r="G232" s="300"/>
    </row>
    <row r="233" spans="1:7" s="93" customFormat="1">
      <c r="A233" s="67"/>
      <c r="B233" s="91"/>
      <c r="C233" s="124"/>
      <c r="D233" s="113"/>
      <c r="E233" s="510"/>
      <c r="F233" s="431"/>
      <c r="G233" s="300"/>
    </row>
    <row r="234" spans="1:7" s="93" customFormat="1">
      <c r="A234" s="67">
        <f>+$A$222+COUNT(A$223:A233)*0.01+0.01</f>
        <v>12.02</v>
      </c>
      <c r="B234" s="91" t="s">
        <v>312</v>
      </c>
      <c r="C234" s="124"/>
      <c r="D234" s="113"/>
      <c r="E234" s="510"/>
      <c r="F234" s="431"/>
      <c r="G234" s="300"/>
    </row>
    <row r="235" spans="1:7" s="93" customFormat="1" ht="25.75">
      <c r="A235" s="146" t="s">
        <v>11</v>
      </c>
      <c r="B235" s="91" t="s">
        <v>304</v>
      </c>
      <c r="C235" s="124">
        <v>2</v>
      </c>
      <c r="D235" s="112" t="s">
        <v>33</v>
      </c>
      <c r="E235" s="541"/>
      <c r="F235" s="431">
        <f t="shared" ref="F235:F241" si="8">C235*E235</f>
        <v>0</v>
      </c>
      <c r="G235" s="300"/>
    </row>
    <row r="236" spans="1:7" s="93" customFormat="1" ht="38.6">
      <c r="A236" s="146" t="s">
        <v>11</v>
      </c>
      <c r="B236" s="91" t="s">
        <v>313</v>
      </c>
      <c r="C236" s="124">
        <v>1</v>
      </c>
      <c r="D236" s="112" t="s">
        <v>33</v>
      </c>
      <c r="E236" s="541"/>
      <c r="F236" s="431">
        <f t="shared" si="8"/>
        <v>0</v>
      </c>
      <c r="G236" s="300"/>
    </row>
    <row r="237" spans="1:7" s="93" customFormat="1">
      <c r="A237" s="146" t="s">
        <v>11</v>
      </c>
      <c r="B237" s="91" t="s">
        <v>306</v>
      </c>
      <c r="C237" s="208">
        <v>1</v>
      </c>
      <c r="D237" s="171" t="s">
        <v>10</v>
      </c>
      <c r="E237" s="504"/>
      <c r="F237" s="431">
        <f t="shared" si="8"/>
        <v>0</v>
      </c>
      <c r="G237" s="300"/>
    </row>
    <row r="238" spans="1:7" s="93" customFormat="1">
      <c r="A238" s="72" t="s">
        <v>11</v>
      </c>
      <c r="B238" s="68" t="s">
        <v>311</v>
      </c>
      <c r="C238" s="208">
        <v>320</v>
      </c>
      <c r="D238" s="171" t="s">
        <v>12</v>
      </c>
      <c r="E238" s="504"/>
      <c r="F238" s="431">
        <f t="shared" si="8"/>
        <v>0</v>
      </c>
      <c r="G238" s="300"/>
    </row>
    <row r="239" spans="1:7" s="93" customFormat="1" ht="25.75">
      <c r="A239" s="72" t="s">
        <v>11</v>
      </c>
      <c r="B239" s="91" t="s">
        <v>307</v>
      </c>
      <c r="C239" s="208">
        <v>1</v>
      </c>
      <c r="D239" s="171" t="s">
        <v>10</v>
      </c>
      <c r="E239" s="504"/>
      <c r="F239" s="431">
        <f t="shared" si="8"/>
        <v>0</v>
      </c>
      <c r="G239" s="300"/>
    </row>
    <row r="240" spans="1:7" s="93" customFormat="1">
      <c r="A240" s="146" t="s">
        <v>11</v>
      </c>
      <c r="B240" s="99" t="s">
        <v>308</v>
      </c>
      <c r="C240" s="124">
        <v>1</v>
      </c>
      <c r="D240" s="93" t="s">
        <v>10</v>
      </c>
      <c r="E240" s="541"/>
      <c r="F240" s="431">
        <f t="shared" si="8"/>
        <v>0</v>
      </c>
      <c r="G240" s="300"/>
    </row>
    <row r="241" spans="1:249" s="93" customFormat="1">
      <c r="A241" s="301"/>
      <c r="B241" s="302" t="s">
        <v>309</v>
      </c>
      <c r="C241" s="475">
        <v>1</v>
      </c>
      <c r="D241" s="303" t="s">
        <v>10</v>
      </c>
      <c r="E241" s="475">
        <f>SUM(F235:F240)</f>
        <v>0</v>
      </c>
      <c r="F241" s="458">
        <f t="shared" si="8"/>
        <v>0</v>
      </c>
      <c r="G241" s="300"/>
    </row>
    <row r="242" spans="1:249" s="93" customFormat="1">
      <c r="A242" s="97"/>
      <c r="B242" s="91"/>
      <c r="C242" s="124"/>
      <c r="D242" s="113"/>
      <c r="E242" s="510"/>
      <c r="F242" s="124"/>
      <c r="G242" s="300"/>
    </row>
    <row r="243" spans="1:249" s="93" customFormat="1">
      <c r="A243" s="97"/>
      <c r="B243" s="91"/>
      <c r="C243" s="124"/>
      <c r="D243" s="113"/>
      <c r="E243" s="510"/>
      <c r="F243" s="124"/>
      <c r="G243" s="300"/>
    </row>
    <row r="244" spans="1:249" s="93" customFormat="1" ht="13.3" thickBot="1">
      <c r="A244" s="107"/>
      <c r="B244" s="108"/>
      <c r="C244" s="469"/>
      <c r="D244" s="122"/>
      <c r="E244" s="527"/>
      <c r="F244" s="455"/>
      <c r="G244" s="95"/>
    </row>
    <row r="245" spans="1:249" s="93" customFormat="1" ht="13.3" thickTop="1">
      <c r="A245" s="97"/>
      <c r="B245" s="114" t="s">
        <v>35</v>
      </c>
      <c r="C245" s="448"/>
      <c r="D245" s="113"/>
      <c r="E245" s="528"/>
      <c r="F245" s="461">
        <f>SUM(F232,F241)</f>
        <v>0</v>
      </c>
      <c r="G245" s="95"/>
    </row>
    <row r="249" spans="1:249" s="93" customFormat="1">
      <c r="A249" s="140">
        <v>13</v>
      </c>
      <c r="B249" s="114" t="s">
        <v>798</v>
      </c>
      <c r="C249" s="476"/>
      <c r="E249" s="530"/>
      <c r="F249" s="324"/>
      <c r="G249" s="141"/>
      <c r="IN249" s="96"/>
      <c r="IO249" s="96"/>
    </row>
    <row r="250" spans="1:249" s="93" customFormat="1">
      <c r="A250" s="140"/>
      <c r="B250" s="114" t="s">
        <v>13</v>
      </c>
      <c r="C250" s="476"/>
      <c r="E250" s="530"/>
      <c r="F250" s="324"/>
      <c r="G250" s="141"/>
      <c r="IN250" s="96"/>
      <c r="IO250" s="96"/>
    </row>
    <row r="251" spans="1:249" s="93" customFormat="1">
      <c r="A251" s="140"/>
      <c r="B251" s="114"/>
      <c r="C251" s="476"/>
      <c r="E251" s="530"/>
      <c r="F251" s="324"/>
      <c r="G251" s="141"/>
      <c r="IN251" s="96"/>
      <c r="IO251" s="96"/>
    </row>
    <row r="252" spans="1:249" s="93" customFormat="1">
      <c r="A252" s="140"/>
      <c r="B252" s="114"/>
      <c r="C252" s="476"/>
      <c r="E252" s="530"/>
      <c r="F252" s="324"/>
      <c r="G252" s="141"/>
      <c r="IN252" s="96"/>
      <c r="IO252" s="96"/>
    </row>
    <row r="253" spans="1:249" s="93" customFormat="1">
      <c r="A253" s="142" t="s">
        <v>23</v>
      </c>
      <c r="B253" s="142" t="s">
        <v>188</v>
      </c>
      <c r="C253" s="477"/>
      <c r="E253" s="522"/>
      <c r="F253" s="308"/>
      <c r="G253" s="94"/>
      <c r="IN253" s="96"/>
      <c r="IO253" s="96"/>
    </row>
    <row r="254" spans="1:249" s="93" customFormat="1">
      <c r="A254" s="90"/>
      <c r="B254" s="143"/>
      <c r="C254" s="76"/>
      <c r="D254" s="144"/>
      <c r="E254" s="408"/>
      <c r="F254" s="490"/>
      <c r="G254" s="145"/>
      <c r="IN254" s="96"/>
      <c r="IO254" s="96"/>
    </row>
    <row r="255" spans="1:249" s="93" customFormat="1">
      <c r="A255" s="90">
        <f>+$A$249+COUNT(A$253:A254)*0.01+0.01</f>
        <v>13.01</v>
      </c>
      <c r="B255" s="143" t="s">
        <v>189</v>
      </c>
      <c r="C255" s="76">
        <v>1</v>
      </c>
      <c r="D255" s="144" t="s">
        <v>10</v>
      </c>
      <c r="E255" s="507"/>
      <c r="F255" s="490">
        <f t="shared" ref="F255:F261" si="9">C255*E255</f>
        <v>0</v>
      </c>
      <c r="G255" s="145"/>
      <c r="IN255" s="96"/>
      <c r="IO255" s="96"/>
    </row>
    <row r="256" spans="1:249" s="93" customFormat="1" ht="25.75">
      <c r="A256" s="146" t="s">
        <v>14</v>
      </c>
      <c r="B256" s="143" t="s">
        <v>190</v>
      </c>
      <c r="C256" s="76">
        <v>1</v>
      </c>
      <c r="D256" s="144" t="s">
        <v>15</v>
      </c>
      <c r="E256" s="507"/>
      <c r="F256" s="490">
        <f t="shared" si="9"/>
        <v>0</v>
      </c>
      <c r="G256" s="145"/>
      <c r="IN256" s="96"/>
      <c r="IO256" s="96"/>
    </row>
    <row r="257" spans="1:249" s="93" customFormat="1">
      <c r="A257" s="146" t="s">
        <v>14</v>
      </c>
      <c r="B257" s="143" t="s">
        <v>191</v>
      </c>
      <c r="C257" s="76">
        <v>1</v>
      </c>
      <c r="D257" s="144" t="s">
        <v>15</v>
      </c>
      <c r="E257" s="507"/>
      <c r="F257" s="490">
        <f t="shared" si="9"/>
        <v>0</v>
      </c>
      <c r="G257" s="145"/>
      <c r="IN257" s="96"/>
      <c r="IO257" s="96"/>
    </row>
    <row r="258" spans="1:249" s="93" customFormat="1" ht="25.75">
      <c r="A258" s="146" t="s">
        <v>14</v>
      </c>
      <c r="B258" s="147" t="s">
        <v>192</v>
      </c>
      <c r="C258" s="76">
        <v>1</v>
      </c>
      <c r="D258" s="144" t="s">
        <v>15</v>
      </c>
      <c r="E258" s="507"/>
      <c r="F258" s="490">
        <f t="shared" si="9"/>
        <v>0</v>
      </c>
      <c r="G258" s="145"/>
      <c r="IN258" s="96"/>
      <c r="IO258" s="96"/>
    </row>
    <row r="259" spans="1:249" s="93" customFormat="1" ht="25.75">
      <c r="A259" s="146" t="s">
        <v>14</v>
      </c>
      <c r="B259" s="143" t="s">
        <v>193</v>
      </c>
      <c r="C259" s="76">
        <v>1</v>
      </c>
      <c r="D259" s="144" t="s">
        <v>15</v>
      </c>
      <c r="E259" s="507"/>
      <c r="F259" s="490">
        <f t="shared" si="9"/>
        <v>0</v>
      </c>
      <c r="G259" s="145"/>
      <c r="IN259" s="96"/>
      <c r="IO259" s="96"/>
    </row>
    <row r="260" spans="1:249" s="93" customFormat="1">
      <c r="A260" s="146" t="s">
        <v>14</v>
      </c>
      <c r="B260" s="143" t="s">
        <v>194</v>
      </c>
      <c r="C260" s="76">
        <v>1</v>
      </c>
      <c r="D260" s="144" t="s">
        <v>15</v>
      </c>
      <c r="E260" s="507"/>
      <c r="F260" s="490">
        <f t="shared" si="9"/>
        <v>0</v>
      </c>
      <c r="G260" s="145"/>
      <c r="IN260" s="96"/>
      <c r="IO260" s="96"/>
    </row>
    <row r="261" spans="1:249" s="93" customFormat="1">
      <c r="A261" s="146" t="s">
        <v>14</v>
      </c>
      <c r="B261" s="143" t="s">
        <v>195</v>
      </c>
      <c r="C261" s="76">
        <v>1</v>
      </c>
      <c r="D261" s="144" t="s">
        <v>15</v>
      </c>
      <c r="E261" s="507"/>
      <c r="F261" s="490">
        <f t="shared" si="9"/>
        <v>0</v>
      </c>
      <c r="G261" s="145"/>
      <c r="IN261" s="96"/>
      <c r="IO261" s="96"/>
    </row>
    <row r="262" spans="1:249" s="93" customFormat="1">
      <c r="A262" s="146"/>
      <c r="B262" s="143"/>
      <c r="C262" s="76"/>
      <c r="D262" s="144"/>
      <c r="E262" s="507"/>
      <c r="F262" s="490"/>
      <c r="G262" s="145"/>
      <c r="IN262" s="96"/>
      <c r="IO262" s="96"/>
    </row>
    <row r="263" spans="1:249" s="93" customFormat="1">
      <c r="A263" s="90">
        <f>+$A$249+COUNT(A$253:A262)*0.01+0.01</f>
        <v>13.02</v>
      </c>
      <c r="B263" s="143" t="s">
        <v>196</v>
      </c>
      <c r="C263" s="76"/>
      <c r="D263" s="144"/>
      <c r="E263" s="507"/>
      <c r="F263" s="490"/>
      <c r="G263" s="145"/>
      <c r="IN263" s="96"/>
      <c r="IO263" s="96"/>
    </row>
    <row r="264" spans="1:249" s="93" customFormat="1">
      <c r="A264" s="146" t="s">
        <v>14</v>
      </c>
      <c r="B264" s="143" t="s">
        <v>198</v>
      </c>
      <c r="C264" s="76">
        <v>22</v>
      </c>
      <c r="D264" s="144" t="s">
        <v>15</v>
      </c>
      <c r="E264" s="507"/>
      <c r="F264" s="490">
        <f>C264*E264</f>
        <v>0</v>
      </c>
      <c r="G264" s="145"/>
      <c r="IN264" s="96"/>
      <c r="IO264" s="96"/>
    </row>
    <row r="265" spans="1:249" s="93" customFormat="1">
      <c r="A265" s="146"/>
      <c r="B265" s="143"/>
      <c r="C265" s="76"/>
      <c r="D265" s="144"/>
      <c r="E265" s="507"/>
      <c r="F265" s="490"/>
      <c r="G265" s="145"/>
      <c r="IN265" s="96"/>
      <c r="IO265" s="96"/>
    </row>
    <row r="266" spans="1:249" s="93" customFormat="1">
      <c r="A266" s="90">
        <f>+$A$249+COUNT(A$253:A265)*0.01+0.01</f>
        <v>13.03</v>
      </c>
      <c r="B266" s="143" t="s">
        <v>211</v>
      </c>
      <c r="C266" s="76"/>
      <c r="D266" s="144"/>
      <c r="E266" s="507"/>
      <c r="F266" s="490"/>
      <c r="G266" s="145"/>
      <c r="IN266" s="96"/>
      <c r="IO266" s="96"/>
    </row>
    <row r="267" spans="1:249" s="93" customFormat="1" ht="25.75">
      <c r="A267" s="146" t="s">
        <v>14</v>
      </c>
      <c r="B267" s="147" t="s">
        <v>209</v>
      </c>
      <c r="C267" s="76">
        <v>650</v>
      </c>
      <c r="D267" s="144" t="s">
        <v>12</v>
      </c>
      <c r="E267" s="507"/>
      <c r="F267" s="490">
        <f t="shared" ref="F267:F273" si="10">C267*E267</f>
        <v>0</v>
      </c>
      <c r="G267" s="145"/>
      <c r="IN267" s="96"/>
      <c r="IO267" s="96"/>
    </row>
    <row r="268" spans="1:249" s="93" customFormat="1" ht="25.75">
      <c r="A268" s="146" t="s">
        <v>14</v>
      </c>
      <c r="B268" s="147" t="s">
        <v>210</v>
      </c>
      <c r="C268" s="76">
        <v>120</v>
      </c>
      <c r="D268" s="144" t="s">
        <v>12</v>
      </c>
      <c r="E268" s="507"/>
      <c r="F268" s="490">
        <f t="shared" si="10"/>
        <v>0</v>
      </c>
      <c r="G268" s="145"/>
      <c r="IN268" s="96"/>
      <c r="IO268" s="96"/>
    </row>
    <row r="269" spans="1:249" s="93" customFormat="1">
      <c r="A269" s="146" t="s">
        <v>14</v>
      </c>
      <c r="B269" s="143" t="s">
        <v>200</v>
      </c>
      <c r="C269" s="76">
        <v>1</v>
      </c>
      <c r="D269" s="144" t="s">
        <v>10</v>
      </c>
      <c r="E269" s="507"/>
      <c r="F269" s="490">
        <f t="shared" si="10"/>
        <v>0</v>
      </c>
      <c r="G269" s="145"/>
      <c r="IN269" s="96"/>
      <c r="IO269" s="96"/>
    </row>
    <row r="270" spans="1:249" s="93" customFormat="1">
      <c r="A270" s="146" t="s">
        <v>14</v>
      </c>
      <c r="B270" s="143" t="s">
        <v>202</v>
      </c>
      <c r="C270" s="76">
        <v>22</v>
      </c>
      <c r="D270" s="144" t="s">
        <v>15</v>
      </c>
      <c r="E270" s="507"/>
      <c r="F270" s="490">
        <f t="shared" si="10"/>
        <v>0</v>
      </c>
      <c r="G270" s="145"/>
      <c r="IN270" s="96"/>
      <c r="IO270" s="96"/>
    </row>
    <row r="271" spans="1:249" s="93" customFormat="1">
      <c r="A271" s="146" t="s">
        <v>14</v>
      </c>
      <c r="B271" s="143" t="s">
        <v>205</v>
      </c>
      <c r="C271" s="76">
        <v>1</v>
      </c>
      <c r="D271" s="144" t="s">
        <v>10</v>
      </c>
      <c r="E271" s="507"/>
      <c r="F271" s="490">
        <f t="shared" si="10"/>
        <v>0</v>
      </c>
      <c r="G271" s="145"/>
      <c r="IN271" s="96"/>
      <c r="IO271" s="96"/>
    </row>
    <row r="272" spans="1:249" s="93" customFormat="1">
      <c r="A272" s="146" t="s">
        <v>14</v>
      </c>
      <c r="B272" s="143" t="s">
        <v>206</v>
      </c>
      <c r="C272" s="76">
        <v>1</v>
      </c>
      <c r="D272" s="144" t="s">
        <v>10</v>
      </c>
      <c r="E272" s="507"/>
      <c r="F272" s="490">
        <f t="shared" si="10"/>
        <v>0</v>
      </c>
      <c r="G272" s="145"/>
      <c r="IN272" s="96"/>
      <c r="IO272" s="96"/>
    </row>
    <row r="273" spans="1:249" s="93" customFormat="1">
      <c r="A273" s="146" t="s">
        <v>14</v>
      </c>
      <c r="B273" s="143" t="s">
        <v>207</v>
      </c>
      <c r="C273" s="76">
        <v>1</v>
      </c>
      <c r="D273" s="144" t="s">
        <v>10</v>
      </c>
      <c r="E273" s="507"/>
      <c r="F273" s="490">
        <f t="shared" si="10"/>
        <v>0</v>
      </c>
      <c r="G273" s="145"/>
      <c r="IN273" s="96"/>
      <c r="IO273" s="96"/>
    </row>
    <row r="274" spans="1:249" s="93" customFormat="1">
      <c r="A274" s="146"/>
      <c r="B274" s="143"/>
      <c r="C274" s="76"/>
      <c r="D274" s="144"/>
      <c r="E274" s="507"/>
      <c r="F274" s="490"/>
      <c r="G274" s="145"/>
      <c r="IN274" s="96"/>
      <c r="IO274" s="96"/>
    </row>
    <row r="275" spans="1:249" s="93" customFormat="1" ht="25.75">
      <c r="A275" s="90">
        <f>+$A$249+COUNT(A$253:A273)*0.01+0.01</f>
        <v>13.04</v>
      </c>
      <c r="B275" s="143" t="s">
        <v>208</v>
      </c>
      <c r="C275" s="76">
        <v>1</v>
      </c>
      <c r="D275" s="144" t="s">
        <v>10</v>
      </c>
      <c r="E275" s="507"/>
      <c r="F275" s="490">
        <f>C275*E275</f>
        <v>0</v>
      </c>
      <c r="G275" s="145"/>
      <c r="IN275" s="96"/>
      <c r="IO275" s="96"/>
    </row>
    <row r="276" spans="1:249" s="37" customFormat="1">
      <c r="A276" s="148"/>
      <c r="B276" s="149"/>
      <c r="C276" s="151"/>
      <c r="D276" s="150"/>
      <c r="E276" s="531"/>
      <c r="F276" s="493"/>
    </row>
    <row r="277" spans="1:249" s="37" customFormat="1">
      <c r="A277" s="152"/>
      <c r="B277" s="153" t="s">
        <v>212</v>
      </c>
      <c r="C277" s="155"/>
      <c r="D277" s="154"/>
      <c r="E277" s="532"/>
      <c r="F277" s="492">
        <f>SUM(F255:F276)</f>
        <v>0</v>
      </c>
    </row>
    <row r="278" spans="1:249" s="37" customFormat="1">
      <c r="A278" s="90"/>
      <c r="B278" s="143"/>
      <c r="C278" s="76"/>
      <c r="D278" s="144"/>
      <c r="E278" s="408"/>
      <c r="F278" s="490"/>
    </row>
    <row r="279" spans="1:249" ht="13.3" thickBot="1">
      <c r="A279" s="163"/>
      <c r="B279" s="108"/>
      <c r="C279" s="478"/>
      <c r="D279" s="164"/>
      <c r="E279" s="533"/>
      <c r="F279" s="489"/>
      <c r="G279" s="94"/>
      <c r="H279" s="93"/>
      <c r="I279" s="93"/>
      <c r="J279" s="93"/>
      <c r="K279" s="93"/>
      <c r="L279" s="93"/>
      <c r="M279" s="93"/>
    </row>
    <row r="280" spans="1:249" ht="13.3" thickTop="1">
      <c r="A280" s="111"/>
      <c r="B280" s="114" t="s">
        <v>662</v>
      </c>
      <c r="C280" s="476"/>
      <c r="D280" s="93"/>
      <c r="E280" s="522"/>
      <c r="F280" s="492">
        <f>SUM(F277)</f>
        <v>0</v>
      </c>
      <c r="G280" s="94"/>
      <c r="H280" s="93"/>
      <c r="I280" s="93"/>
      <c r="J280" s="93"/>
      <c r="K280" s="93"/>
      <c r="L280" s="93"/>
      <c r="M280" s="93"/>
    </row>
    <row r="283" spans="1:249" s="93" customFormat="1">
      <c r="A283" s="140">
        <v>14</v>
      </c>
      <c r="B283" s="59" t="s">
        <v>316</v>
      </c>
      <c r="C283" s="448"/>
      <c r="D283" s="113"/>
      <c r="E283" s="516"/>
      <c r="F283" s="456"/>
      <c r="G283" s="145"/>
      <c r="IN283" s="96"/>
      <c r="IO283" s="96"/>
    </row>
    <row r="284" spans="1:249" s="93" customFormat="1">
      <c r="A284" s="140"/>
      <c r="B284" s="114" t="s">
        <v>13</v>
      </c>
      <c r="C284" s="448"/>
      <c r="D284" s="113"/>
      <c r="E284" s="516"/>
      <c r="F284" s="456"/>
      <c r="G284" s="145"/>
      <c r="IN284" s="96"/>
      <c r="IO284" s="96"/>
    </row>
    <row r="285" spans="1:249" s="93" customFormat="1">
      <c r="A285" s="90"/>
      <c r="B285" s="114"/>
      <c r="C285" s="119"/>
      <c r="D285" s="304"/>
      <c r="E285" s="367"/>
      <c r="F285" s="431"/>
      <c r="G285" s="145"/>
      <c r="IN285" s="96"/>
      <c r="IO285" s="96"/>
    </row>
    <row r="286" spans="1:249" s="93" customFormat="1" ht="25.75">
      <c r="A286" s="146" t="s">
        <v>11</v>
      </c>
      <c r="B286" s="114" t="s">
        <v>646</v>
      </c>
      <c r="C286" s="119"/>
      <c r="D286" s="304"/>
      <c r="E286" s="367"/>
      <c r="F286" s="431"/>
      <c r="G286" s="145"/>
      <c r="IN286" s="96"/>
      <c r="IO286" s="96"/>
    </row>
    <row r="287" spans="1:249" s="93" customFormat="1">
      <c r="A287" s="90"/>
      <c r="B287" s="114"/>
      <c r="C287" s="119"/>
      <c r="D287" s="304"/>
      <c r="E287" s="367"/>
      <c r="F287" s="431"/>
      <c r="G287" s="145"/>
      <c r="IN287" s="96"/>
      <c r="IO287" s="96"/>
    </row>
    <row r="288" spans="1:249" s="93" customFormat="1">
      <c r="A288" s="305" t="s">
        <v>11</v>
      </c>
      <c r="B288" s="126" t="s">
        <v>317</v>
      </c>
      <c r="C288" s="308"/>
      <c r="E288" s="522"/>
      <c r="F288" s="490"/>
      <c r="G288" s="145"/>
      <c r="IN288" s="96"/>
      <c r="IO288" s="96"/>
    </row>
    <row r="289" spans="1:249" s="93" customFormat="1">
      <c r="A289" s="83"/>
      <c r="B289" s="306"/>
      <c r="C289" s="85"/>
      <c r="D289" s="307"/>
      <c r="E289" s="522"/>
      <c r="F289" s="308"/>
      <c r="G289" s="145"/>
      <c r="IN289" s="96"/>
      <c r="IO289" s="96"/>
    </row>
    <row r="290" spans="1:249" s="93" customFormat="1" ht="51.45">
      <c r="A290" s="90">
        <f>+$A$283+COUNT(A$284:A289)*0.01+0.01</f>
        <v>14.01</v>
      </c>
      <c r="B290" s="309" t="s">
        <v>318</v>
      </c>
      <c r="C290" s="85">
        <v>1</v>
      </c>
      <c r="D290" s="310" t="s">
        <v>10</v>
      </c>
      <c r="E290" s="553"/>
      <c r="F290" s="490">
        <f>C290*E290</f>
        <v>0</v>
      </c>
      <c r="G290" s="145"/>
      <c r="IN290" s="96"/>
      <c r="IO290" s="96"/>
    </row>
    <row r="291" spans="1:249" s="93" customFormat="1">
      <c r="A291" s="90"/>
      <c r="B291" s="309"/>
      <c r="C291" s="85"/>
      <c r="D291" s="310"/>
      <c r="E291" s="522"/>
      <c r="F291" s="490"/>
      <c r="G291" s="145"/>
      <c r="IN291" s="96"/>
      <c r="IO291" s="96"/>
    </row>
    <row r="292" spans="1:249" s="93" customFormat="1">
      <c r="A292" s="90">
        <f>+$A$283+COUNT(A$284:A291)*0.01+0.01</f>
        <v>14.02</v>
      </c>
      <c r="B292" s="309" t="s">
        <v>319</v>
      </c>
      <c r="C292" s="85">
        <v>1</v>
      </c>
      <c r="D292" s="310" t="s">
        <v>10</v>
      </c>
      <c r="E292" s="553"/>
      <c r="F292" s="490">
        <f>C292*E292</f>
        <v>0</v>
      </c>
      <c r="G292" s="145"/>
      <c r="IN292" s="96"/>
      <c r="IO292" s="96"/>
    </row>
    <row r="293" spans="1:249" s="93" customFormat="1">
      <c r="A293" s="90"/>
      <c r="B293" s="309"/>
      <c r="C293" s="85"/>
      <c r="D293" s="310"/>
      <c r="E293" s="522"/>
      <c r="F293" s="490"/>
      <c r="G293" s="145"/>
      <c r="IN293" s="96"/>
      <c r="IO293" s="96"/>
    </row>
    <row r="294" spans="1:249" s="93" customFormat="1" ht="25.75">
      <c r="A294" s="90">
        <f>+$A$283+COUNT(A$284:A293)*0.01+0.01</f>
        <v>14.03</v>
      </c>
      <c r="B294" s="311" t="s">
        <v>592</v>
      </c>
      <c r="C294" s="308">
        <v>22</v>
      </c>
      <c r="D294" s="93" t="s">
        <v>12</v>
      </c>
      <c r="E294" s="553"/>
      <c r="F294" s="490">
        <f>C294*E294</f>
        <v>0</v>
      </c>
      <c r="G294" s="145"/>
      <c r="IN294" s="96"/>
      <c r="IO294" s="96"/>
    </row>
    <row r="295" spans="1:249" s="93" customFormat="1">
      <c r="A295" s="90"/>
      <c r="B295" s="311"/>
      <c r="C295" s="308"/>
      <c r="E295" s="522"/>
      <c r="F295" s="490"/>
      <c r="G295" s="145"/>
      <c r="IN295" s="96"/>
      <c r="IO295" s="96"/>
    </row>
    <row r="296" spans="1:249" s="93" customFormat="1" ht="25.75">
      <c r="A296" s="90">
        <f>+$A$283+COUNT(A$284:A295)*0.01+0.01</f>
        <v>14.04</v>
      </c>
      <c r="B296" s="311" t="s">
        <v>320</v>
      </c>
      <c r="C296" s="308">
        <v>1</v>
      </c>
      <c r="D296" s="93" t="s">
        <v>10</v>
      </c>
      <c r="E296" s="553"/>
      <c r="F296" s="490">
        <f>C296*E296</f>
        <v>0</v>
      </c>
      <c r="G296" s="145"/>
      <c r="IN296" s="96"/>
      <c r="IO296" s="96"/>
    </row>
    <row r="297" spans="1:249" s="93" customFormat="1">
      <c r="A297" s="97"/>
      <c r="B297" s="311"/>
      <c r="C297" s="308"/>
      <c r="E297" s="522"/>
      <c r="F297" s="490"/>
      <c r="G297" s="145"/>
      <c r="IN297" s="96"/>
      <c r="IO297" s="96"/>
    </row>
    <row r="298" spans="1:249" s="93" customFormat="1" ht="25.75">
      <c r="A298" s="90">
        <f>+$A$283+COUNT(A$284:A297)*0.01+0.01</f>
        <v>14.049999999999999</v>
      </c>
      <c r="B298" s="311" t="s">
        <v>321</v>
      </c>
      <c r="C298" s="477">
        <v>1</v>
      </c>
      <c r="D298" s="93" t="s">
        <v>10</v>
      </c>
      <c r="E298" s="553"/>
      <c r="F298" s="490">
        <f>C298*E298</f>
        <v>0</v>
      </c>
      <c r="G298" s="145"/>
      <c r="IN298" s="96"/>
      <c r="IO298" s="96"/>
    </row>
    <row r="299" spans="1:249" s="93" customFormat="1">
      <c r="A299" s="97"/>
      <c r="B299" s="311"/>
      <c r="C299" s="477"/>
      <c r="E299" s="522"/>
      <c r="F299" s="494"/>
      <c r="G299" s="145"/>
      <c r="IN299" s="96"/>
      <c r="IO299" s="96"/>
    </row>
    <row r="300" spans="1:249" s="93" customFormat="1">
      <c r="A300" s="90">
        <f>+$A$283+COUNT(A$284:A299)*0.01+0.01</f>
        <v>14.06</v>
      </c>
      <c r="B300" s="311" t="s">
        <v>322</v>
      </c>
      <c r="C300" s="308">
        <v>22</v>
      </c>
      <c r="D300" s="93" t="s">
        <v>12</v>
      </c>
      <c r="E300" s="553"/>
      <c r="F300" s="490">
        <f>C300*E300</f>
        <v>0</v>
      </c>
      <c r="G300" s="145"/>
      <c r="IN300" s="96"/>
      <c r="IO300" s="96"/>
    </row>
    <row r="301" spans="1:249" s="93" customFormat="1">
      <c r="A301" s="90"/>
      <c r="B301" s="91"/>
      <c r="C301" s="308"/>
      <c r="E301" s="522"/>
      <c r="F301" s="490"/>
      <c r="G301" s="145"/>
      <c r="IN301" s="96"/>
      <c r="IO301" s="96"/>
    </row>
    <row r="302" spans="1:249" s="93" customFormat="1" ht="25.75">
      <c r="A302" s="90">
        <f>+$A$283+COUNT(A$284:A301)*0.01+0.01</f>
        <v>14.07</v>
      </c>
      <c r="B302" s="311" t="s">
        <v>323</v>
      </c>
      <c r="C302" s="308">
        <v>1</v>
      </c>
      <c r="D302" s="93" t="s">
        <v>10</v>
      </c>
      <c r="E302" s="553"/>
      <c r="F302" s="490">
        <f>C302*E302</f>
        <v>0</v>
      </c>
      <c r="G302" s="145"/>
      <c r="IN302" s="96"/>
      <c r="IO302" s="96"/>
    </row>
    <row r="303" spans="1:249" s="93" customFormat="1">
      <c r="A303" s="312"/>
      <c r="B303" s="313"/>
      <c r="C303" s="320"/>
      <c r="D303" s="314"/>
      <c r="E303" s="534"/>
      <c r="F303" s="493"/>
      <c r="G303" s="145"/>
      <c r="IN303" s="96"/>
      <c r="IO303" s="96"/>
    </row>
    <row r="304" spans="1:249" s="93" customFormat="1">
      <c r="A304" s="315"/>
      <c r="B304" s="116" t="s">
        <v>324</v>
      </c>
      <c r="C304" s="476"/>
      <c r="D304" s="316"/>
      <c r="E304" s="530"/>
      <c r="F304" s="324">
        <f>SUM(F290:F303)</f>
        <v>0</v>
      </c>
      <c r="G304" s="145"/>
      <c r="IN304" s="96"/>
      <c r="IO304" s="96"/>
    </row>
    <row r="305" spans="1:249" s="93" customFormat="1">
      <c r="A305" s="97"/>
      <c r="B305" s="120"/>
      <c r="C305" s="477"/>
      <c r="E305" s="522"/>
      <c r="F305" s="308"/>
      <c r="G305" s="145"/>
      <c r="IN305" s="96"/>
      <c r="IO305" s="96"/>
    </row>
    <row r="306" spans="1:249" s="93" customFormat="1">
      <c r="A306" s="90"/>
      <c r="B306" s="309"/>
      <c r="C306" s="85"/>
      <c r="D306" s="310"/>
      <c r="E306" s="522"/>
      <c r="F306" s="490"/>
      <c r="G306" s="145"/>
      <c r="IN306" s="96"/>
      <c r="IO306" s="96"/>
    </row>
    <row r="307" spans="1:249" s="93" customFormat="1">
      <c r="A307" s="305" t="s">
        <v>11</v>
      </c>
      <c r="B307" s="126" t="s">
        <v>325</v>
      </c>
      <c r="C307" s="479"/>
      <c r="D307" s="96"/>
      <c r="E307" s="535"/>
      <c r="F307" s="495"/>
      <c r="G307" s="145"/>
      <c r="IN307" s="96"/>
      <c r="IO307" s="96"/>
    </row>
    <row r="308" spans="1:249" s="93" customFormat="1">
      <c r="A308" s="165"/>
      <c r="B308" s="126"/>
      <c r="C308" s="479"/>
      <c r="D308" s="96"/>
      <c r="E308" s="535"/>
      <c r="F308" s="495"/>
      <c r="G308" s="145"/>
      <c r="IN308" s="96"/>
      <c r="IO308" s="96"/>
    </row>
    <row r="309" spans="1:249" s="93" customFormat="1" ht="25.75">
      <c r="A309" s="90">
        <f>+$A$283+COUNT(A$284:A308)*0.01+0.01</f>
        <v>14.08</v>
      </c>
      <c r="B309" s="311" t="s">
        <v>326</v>
      </c>
      <c r="C309" s="308">
        <v>1</v>
      </c>
      <c r="D309" s="93" t="s">
        <v>10</v>
      </c>
      <c r="E309" s="553"/>
      <c r="F309" s="490">
        <f>C309*E309</f>
        <v>0</v>
      </c>
      <c r="G309" s="145"/>
      <c r="IN309" s="96"/>
      <c r="IO309" s="96"/>
    </row>
    <row r="310" spans="1:249" s="93" customFormat="1">
      <c r="A310" s="90"/>
      <c r="B310" s="309"/>
      <c r="C310" s="85"/>
      <c r="D310" s="310"/>
      <c r="E310" s="522"/>
      <c r="F310" s="490"/>
      <c r="G310" s="145"/>
      <c r="IN310" s="96"/>
      <c r="IO310" s="96"/>
    </row>
    <row r="311" spans="1:249" s="93" customFormat="1" ht="25.75">
      <c r="A311" s="90">
        <f>+$A$283+COUNT(A$284:A310)*0.01+0.01</f>
        <v>14.09</v>
      </c>
      <c r="B311" s="317" t="s">
        <v>327</v>
      </c>
      <c r="C311" s="308">
        <v>1</v>
      </c>
      <c r="D311" s="93" t="s">
        <v>10</v>
      </c>
      <c r="E311" s="553"/>
      <c r="F311" s="490">
        <f>C311*E311</f>
        <v>0</v>
      </c>
      <c r="G311" s="145"/>
      <c r="IN311" s="96"/>
      <c r="IO311" s="96"/>
    </row>
    <row r="312" spans="1:249" s="93" customFormat="1">
      <c r="A312" s="146" t="s">
        <v>11</v>
      </c>
      <c r="B312" s="317" t="s">
        <v>328</v>
      </c>
      <c r="C312" s="308"/>
      <c r="E312" s="522"/>
      <c r="F312" s="490"/>
      <c r="G312" s="145"/>
      <c r="IN312" s="96"/>
      <c r="IO312" s="96"/>
    </row>
    <row r="313" spans="1:249" s="93" customFormat="1" ht="25.75">
      <c r="A313" s="146" t="s">
        <v>11</v>
      </c>
      <c r="B313" s="317" t="s">
        <v>593</v>
      </c>
      <c r="C313" s="308"/>
      <c r="E313" s="522"/>
      <c r="F313" s="490"/>
      <c r="G313" s="145"/>
      <c r="IN313" s="96"/>
      <c r="IO313" s="96"/>
    </row>
    <row r="314" spans="1:249" s="93" customFormat="1">
      <c r="A314" s="146" t="s">
        <v>11</v>
      </c>
      <c r="B314" s="317" t="s">
        <v>329</v>
      </c>
      <c r="C314" s="308"/>
      <c r="E314" s="522"/>
      <c r="F314" s="490"/>
      <c r="G314" s="145"/>
      <c r="IN314" s="96"/>
      <c r="IO314" s="96"/>
    </row>
    <row r="315" spans="1:249" s="93" customFormat="1" ht="25.75">
      <c r="A315" s="146" t="s">
        <v>11</v>
      </c>
      <c r="B315" s="317" t="s">
        <v>330</v>
      </c>
      <c r="C315" s="308"/>
      <c r="E315" s="522"/>
      <c r="F315" s="490"/>
      <c r="G315" s="145"/>
      <c r="IN315" s="96"/>
      <c r="IO315" s="96"/>
    </row>
    <row r="316" spans="1:249" s="93" customFormat="1">
      <c r="A316" s="146" t="s">
        <v>11</v>
      </c>
      <c r="B316" s="317" t="s">
        <v>331</v>
      </c>
      <c r="C316" s="308"/>
      <c r="E316" s="522"/>
      <c r="F316" s="490"/>
      <c r="G316" s="145"/>
      <c r="IN316" s="96"/>
      <c r="IO316" s="96"/>
    </row>
    <row r="317" spans="1:249" s="93" customFormat="1">
      <c r="A317" s="146" t="s">
        <v>11</v>
      </c>
      <c r="B317" s="317" t="s">
        <v>332</v>
      </c>
      <c r="C317" s="308"/>
      <c r="E317" s="522"/>
      <c r="F317" s="490"/>
      <c r="G317" s="145"/>
      <c r="IN317" s="96"/>
      <c r="IO317" s="96"/>
    </row>
    <row r="318" spans="1:249" s="93" customFormat="1">
      <c r="A318" s="146" t="s">
        <v>11</v>
      </c>
      <c r="B318" s="317" t="s">
        <v>333</v>
      </c>
      <c r="C318" s="308"/>
      <c r="E318" s="522"/>
      <c r="F318" s="490"/>
      <c r="G318" s="145"/>
      <c r="IN318" s="96"/>
      <c r="IO318" s="96"/>
    </row>
    <row r="319" spans="1:249" s="93" customFormat="1">
      <c r="A319" s="146"/>
      <c r="B319" s="317"/>
      <c r="C319" s="308"/>
      <c r="E319" s="522"/>
      <c r="F319" s="490"/>
      <c r="G319" s="145"/>
      <c r="IN319" s="96"/>
      <c r="IO319" s="96"/>
    </row>
    <row r="320" spans="1:249" s="93" customFormat="1" ht="38.6">
      <c r="A320" s="90">
        <f>+$A$283+COUNT(A$284:A319)*0.01+0.01</f>
        <v>14.1</v>
      </c>
      <c r="B320" s="317" t="s">
        <v>334</v>
      </c>
      <c r="C320" s="308">
        <v>1</v>
      </c>
      <c r="D320" s="93" t="s">
        <v>10</v>
      </c>
      <c r="E320" s="553"/>
      <c r="F320" s="490">
        <f>C320*E320</f>
        <v>0</v>
      </c>
      <c r="G320" s="145"/>
      <c r="IN320" s="96"/>
      <c r="IO320" s="96"/>
    </row>
    <row r="321" spans="1:249" s="93" customFormat="1">
      <c r="A321" s="146"/>
      <c r="B321" s="317"/>
      <c r="C321" s="308"/>
      <c r="E321" s="522"/>
      <c r="F321" s="490"/>
      <c r="G321" s="145"/>
      <c r="IN321" s="96"/>
      <c r="IO321" s="96"/>
    </row>
    <row r="322" spans="1:249" s="93" customFormat="1" ht="25.75">
      <c r="A322" s="90">
        <f>+$A$283+COUNT(A$284:A321)*0.01+0.01</f>
        <v>14.11</v>
      </c>
      <c r="B322" s="317" t="s">
        <v>335</v>
      </c>
      <c r="C322" s="308">
        <v>90</v>
      </c>
      <c r="D322" s="93" t="s">
        <v>12</v>
      </c>
      <c r="E322" s="553"/>
      <c r="F322" s="490">
        <f>C322*E322</f>
        <v>0</v>
      </c>
      <c r="G322" s="145"/>
      <c r="IN322" s="96"/>
      <c r="IO322" s="96"/>
    </row>
    <row r="323" spans="1:249" s="93" customFormat="1">
      <c r="A323" s="90"/>
      <c r="B323" s="317"/>
      <c r="C323" s="308"/>
      <c r="E323" s="522"/>
      <c r="F323" s="490"/>
      <c r="G323" s="145"/>
      <c r="IN323" s="96"/>
      <c r="IO323" s="96"/>
    </row>
    <row r="324" spans="1:249" s="93" customFormat="1" ht="25.75">
      <c r="A324" s="90">
        <f>+$A$283+COUNT(A$284:A323)*0.01+0.01</f>
        <v>14.12</v>
      </c>
      <c r="B324" s="317" t="s">
        <v>594</v>
      </c>
      <c r="C324" s="308">
        <v>1</v>
      </c>
      <c r="D324" s="93" t="s">
        <v>10</v>
      </c>
      <c r="E324" s="553"/>
      <c r="F324" s="490">
        <f>C324*E324</f>
        <v>0</v>
      </c>
      <c r="G324" s="145"/>
      <c r="IN324" s="96"/>
      <c r="IO324" s="96"/>
    </row>
    <row r="325" spans="1:249" s="93" customFormat="1">
      <c r="A325" s="90"/>
      <c r="B325" s="317"/>
      <c r="C325" s="308"/>
      <c r="E325" s="522"/>
      <c r="F325" s="490"/>
      <c r="G325" s="145"/>
      <c r="IN325" s="96"/>
      <c r="IO325" s="96"/>
    </row>
    <row r="326" spans="1:249" s="93" customFormat="1" ht="25.75">
      <c r="A326" s="90">
        <f>+$A$283+COUNT(A$284:A325)*0.01+0.01</f>
        <v>14.129999999999999</v>
      </c>
      <c r="B326" s="317" t="s">
        <v>595</v>
      </c>
      <c r="C326" s="308">
        <v>1</v>
      </c>
      <c r="D326" s="93" t="s">
        <v>10</v>
      </c>
      <c r="E326" s="553"/>
      <c r="F326" s="490">
        <f>C326*E326</f>
        <v>0</v>
      </c>
      <c r="G326" s="145"/>
      <c r="IN326" s="96"/>
      <c r="IO326" s="96"/>
    </row>
    <row r="327" spans="1:249" s="93" customFormat="1">
      <c r="A327" s="90"/>
      <c r="B327" s="317"/>
      <c r="C327" s="308"/>
      <c r="E327" s="522"/>
      <c r="F327" s="490"/>
      <c r="G327" s="145"/>
      <c r="IN327" s="96"/>
      <c r="IO327" s="96"/>
    </row>
    <row r="328" spans="1:249" s="93" customFormat="1">
      <c r="A328" s="90">
        <f>+$A$283+COUNT(A$284:A327)*0.01+0.01</f>
        <v>14.14</v>
      </c>
      <c r="B328" s="317" t="s">
        <v>336</v>
      </c>
      <c r="C328" s="308">
        <v>90</v>
      </c>
      <c r="D328" s="93" t="s">
        <v>12</v>
      </c>
      <c r="E328" s="553"/>
      <c r="F328" s="490">
        <f>C328*E328</f>
        <v>0</v>
      </c>
      <c r="G328" s="145"/>
      <c r="IN328" s="96"/>
      <c r="IO328" s="96"/>
    </row>
    <row r="329" spans="1:249">
      <c r="A329" s="148"/>
      <c r="B329" s="318"/>
      <c r="C329" s="480"/>
      <c r="D329" s="319"/>
      <c r="E329" s="534"/>
      <c r="F329" s="493"/>
      <c r="G329" s="321"/>
    </row>
    <row r="330" spans="1:249">
      <c r="A330" s="315"/>
      <c r="B330" s="116" t="s">
        <v>337</v>
      </c>
      <c r="C330" s="476"/>
      <c r="D330" s="316"/>
      <c r="E330" s="530"/>
      <c r="F330" s="324">
        <f>SUM(F309:F329)</f>
        <v>0</v>
      </c>
      <c r="G330" s="321"/>
    </row>
    <row r="331" spans="1:249" s="166" customFormat="1" ht="13.3" thickBot="1">
      <c r="A331" s="163"/>
      <c r="B331" s="108"/>
      <c r="C331" s="478"/>
      <c r="D331" s="164"/>
      <c r="E331" s="533"/>
      <c r="F331" s="489"/>
      <c r="G331" s="321"/>
      <c r="H331" s="96"/>
      <c r="I331" s="96"/>
      <c r="J331" s="96"/>
      <c r="K331" s="96"/>
      <c r="L331" s="96"/>
      <c r="M331" s="96"/>
      <c r="N331" s="96"/>
      <c r="O331" s="96"/>
      <c r="P331" s="96"/>
      <c r="Q331" s="96"/>
      <c r="R331" s="96"/>
      <c r="S331" s="96"/>
      <c r="T331" s="96"/>
      <c r="U331" s="96"/>
      <c r="V331" s="96"/>
      <c r="W331" s="96"/>
      <c r="X331" s="96"/>
      <c r="Y331" s="96"/>
      <c r="Z331" s="96"/>
      <c r="AA331" s="96"/>
      <c r="AB331" s="96"/>
      <c r="AC331" s="96"/>
      <c r="AD331" s="96"/>
      <c r="AE331" s="96"/>
      <c r="AF331" s="96"/>
      <c r="AG331" s="96"/>
      <c r="AH331" s="96"/>
      <c r="AI331" s="96"/>
      <c r="AJ331" s="96"/>
      <c r="AK331" s="96"/>
      <c r="AL331" s="96"/>
      <c r="AM331" s="96"/>
      <c r="AN331" s="96"/>
      <c r="AO331" s="96"/>
      <c r="AP331" s="96"/>
      <c r="AQ331" s="96"/>
      <c r="AR331" s="96"/>
      <c r="AS331" s="96"/>
      <c r="AT331" s="96"/>
      <c r="AU331" s="96"/>
      <c r="AV331" s="96"/>
      <c r="AW331" s="96"/>
      <c r="AX331" s="96"/>
      <c r="AY331" s="96"/>
      <c r="AZ331" s="96"/>
      <c r="BA331" s="96"/>
      <c r="BB331" s="96"/>
      <c r="BC331" s="96"/>
      <c r="BD331" s="96"/>
      <c r="BE331" s="96"/>
      <c r="BF331" s="96"/>
      <c r="BG331" s="96"/>
      <c r="BH331" s="96"/>
      <c r="BI331" s="96"/>
      <c r="BJ331" s="96"/>
      <c r="BK331" s="96"/>
      <c r="BL331" s="96"/>
      <c r="BM331" s="96"/>
      <c r="BN331" s="96"/>
      <c r="BO331" s="96"/>
      <c r="BP331" s="96"/>
      <c r="BQ331" s="96"/>
      <c r="BR331" s="96"/>
      <c r="BS331" s="96"/>
      <c r="BT331" s="96"/>
      <c r="BU331" s="96"/>
      <c r="BV331" s="96"/>
      <c r="BW331" s="96"/>
      <c r="BX331" s="96"/>
      <c r="BY331" s="96"/>
      <c r="BZ331" s="96"/>
      <c r="CA331" s="96"/>
      <c r="CB331" s="96"/>
      <c r="CC331" s="96"/>
      <c r="CD331" s="96"/>
      <c r="CE331" s="96"/>
      <c r="CF331" s="96"/>
      <c r="CG331" s="96"/>
      <c r="CH331" s="96"/>
      <c r="CI331" s="96"/>
      <c r="CJ331" s="96"/>
      <c r="CK331" s="96"/>
      <c r="CL331" s="96"/>
      <c r="CM331" s="96"/>
      <c r="CN331" s="96"/>
      <c r="CO331" s="96"/>
      <c r="CP331" s="96"/>
      <c r="CQ331" s="96"/>
      <c r="CR331" s="96"/>
      <c r="CS331" s="96"/>
      <c r="CT331" s="96"/>
      <c r="CU331" s="96"/>
      <c r="CV331" s="96"/>
      <c r="CW331" s="96"/>
      <c r="CX331" s="96"/>
      <c r="CY331" s="96"/>
      <c r="CZ331" s="96"/>
      <c r="DA331" s="96"/>
      <c r="DB331" s="96"/>
      <c r="DC331" s="96"/>
      <c r="DD331" s="96"/>
      <c r="DE331" s="96"/>
      <c r="DF331" s="96"/>
      <c r="DG331" s="96"/>
      <c r="DH331" s="96"/>
      <c r="DI331" s="96"/>
      <c r="DJ331" s="96"/>
      <c r="DK331" s="96"/>
      <c r="DL331" s="96"/>
      <c r="DM331" s="96"/>
      <c r="DN331" s="96"/>
      <c r="DO331" s="96"/>
      <c r="DP331" s="96"/>
      <c r="DQ331" s="96"/>
      <c r="DR331" s="96"/>
      <c r="DS331" s="96"/>
      <c r="DT331" s="96"/>
      <c r="DU331" s="96"/>
      <c r="DV331" s="96"/>
      <c r="DW331" s="96"/>
      <c r="DX331" s="96"/>
      <c r="DY331" s="96"/>
      <c r="DZ331" s="96"/>
      <c r="EA331" s="96"/>
      <c r="EB331" s="96"/>
      <c r="EC331" s="96"/>
      <c r="ED331" s="96"/>
      <c r="EE331" s="96"/>
      <c r="EF331" s="96"/>
      <c r="EG331" s="96"/>
      <c r="EH331" s="96"/>
      <c r="EI331" s="96"/>
      <c r="EJ331" s="96"/>
      <c r="EK331" s="96"/>
      <c r="EL331" s="96"/>
      <c r="EM331" s="96"/>
      <c r="EN331" s="96"/>
      <c r="EO331" s="96"/>
      <c r="EP331" s="96"/>
      <c r="EQ331" s="96"/>
      <c r="ER331" s="96"/>
      <c r="ES331" s="96"/>
      <c r="ET331" s="96"/>
      <c r="EU331" s="96"/>
      <c r="EV331" s="96"/>
      <c r="EW331" s="96"/>
      <c r="EX331" s="96"/>
      <c r="EY331" s="96"/>
      <c r="EZ331" s="96"/>
      <c r="FA331" s="96"/>
      <c r="FB331" s="96"/>
      <c r="FC331" s="96"/>
      <c r="FD331" s="96"/>
      <c r="FE331" s="96"/>
      <c r="FF331" s="96"/>
      <c r="FG331" s="96"/>
      <c r="FH331" s="96"/>
      <c r="FI331" s="96"/>
      <c r="FJ331" s="96"/>
      <c r="FK331" s="96"/>
      <c r="FL331" s="96"/>
      <c r="FM331" s="96"/>
      <c r="FN331" s="96"/>
      <c r="FO331" s="96"/>
      <c r="FP331" s="96"/>
      <c r="FQ331" s="96"/>
      <c r="FR331" s="96"/>
      <c r="FS331" s="96"/>
      <c r="FT331" s="96"/>
      <c r="FU331" s="96"/>
      <c r="FV331" s="96"/>
      <c r="FW331" s="96"/>
      <c r="FX331" s="96"/>
      <c r="FY331" s="96"/>
      <c r="FZ331" s="96"/>
      <c r="GA331" s="96"/>
      <c r="GB331" s="96"/>
      <c r="GC331" s="96"/>
      <c r="GD331" s="96"/>
      <c r="GE331" s="96"/>
      <c r="GF331" s="96"/>
      <c r="GG331" s="96"/>
      <c r="GH331" s="96"/>
      <c r="GI331" s="96"/>
      <c r="GJ331" s="96"/>
      <c r="GK331" s="96"/>
      <c r="GL331" s="96"/>
      <c r="GM331" s="96"/>
      <c r="GN331" s="96"/>
      <c r="GO331" s="96"/>
      <c r="GP331" s="96"/>
      <c r="GQ331" s="96"/>
      <c r="GR331" s="96"/>
      <c r="GS331" s="96"/>
      <c r="GT331" s="96"/>
      <c r="GU331" s="96"/>
      <c r="GV331" s="96"/>
      <c r="GW331" s="96"/>
      <c r="GX331" s="96"/>
      <c r="GY331" s="96"/>
      <c r="GZ331" s="96"/>
      <c r="HA331" s="96"/>
      <c r="HB331" s="96"/>
      <c r="HC331" s="96"/>
      <c r="HD331" s="96"/>
      <c r="HE331" s="96"/>
      <c r="HF331" s="96"/>
      <c r="HG331" s="96"/>
      <c r="HH331" s="96"/>
      <c r="HI331" s="96"/>
      <c r="HJ331" s="96"/>
      <c r="HK331" s="96"/>
      <c r="HL331" s="96"/>
      <c r="HM331" s="96"/>
      <c r="HN331" s="96"/>
      <c r="HO331" s="96"/>
      <c r="HP331" s="96"/>
      <c r="HQ331" s="96"/>
      <c r="HR331" s="96"/>
      <c r="HS331" s="96"/>
      <c r="HT331" s="96"/>
      <c r="HU331" s="96"/>
      <c r="HV331" s="96"/>
      <c r="HW331" s="96"/>
      <c r="HX331" s="96"/>
      <c r="HY331" s="96"/>
      <c r="HZ331" s="96"/>
      <c r="IA331" s="96"/>
      <c r="IB331" s="96"/>
      <c r="IC331" s="96"/>
      <c r="ID331" s="96"/>
      <c r="IE331" s="96"/>
      <c r="IF331" s="96"/>
      <c r="IG331" s="96"/>
      <c r="IH331" s="96"/>
      <c r="II331" s="96"/>
      <c r="IJ331" s="96"/>
      <c r="IK331" s="96"/>
      <c r="IL331" s="96"/>
      <c r="IM331" s="96"/>
      <c r="IN331" s="96"/>
      <c r="IO331" s="96"/>
    </row>
    <row r="332" spans="1:249" ht="13.3" thickTop="1">
      <c r="A332" s="59"/>
      <c r="B332" s="322" t="s">
        <v>338</v>
      </c>
      <c r="C332" s="481"/>
      <c r="D332" s="323"/>
      <c r="E332" s="530"/>
      <c r="F332" s="492">
        <f>SUM(F304,F330)</f>
        <v>0</v>
      </c>
      <c r="G332" s="321"/>
    </row>
  </sheetData>
  <sheetProtection algorithmName="SHA-512" hashValue="yHuXUfARitTvJdse7oHlXCqPsxe17WrUYaA/xnFvGVaekgAlYCf54rvcozWBBEdXwsHqAtnDP8HKf0rFmVRLvA==" saltValue="T6JD+J2+nYqZnqZOk43OcQ==" spinCount="100000" sheet="1" scenarios="1" selectLockedCells="1"/>
  <pageMargins left="0.78740157480314965" right="0.59055118110236227" top="1.0629921259842521" bottom="0.98425196850393704" header="0.31496062992125984" footer="0.39370078740157483"/>
  <pageSetup paperSize="9" scale="99" firstPageNumber="0" orientation="portrait" horizontalDpi="300" verticalDpi="300" r:id="rId1"/>
  <headerFooter alignWithMargins="0">
    <oddHeader>&amp;L&amp;G</oddHeader>
    <oddFooter>&amp;L&amp;8Dokument: &amp;F&amp;C&amp;"Calibri,Regular"&amp;9Stran: &amp;P/&amp;N</oddFooter>
  </headerFooter>
  <rowBreaks count="10" manualBreakCount="10">
    <brk id="36" max="16383" man="1"/>
    <brk id="57" max="16383" man="1"/>
    <brk id="108" max="16383" man="1"/>
    <brk id="138" max="16383" man="1"/>
    <brk id="176" max="16383" man="1"/>
    <brk id="201" max="16383" man="1"/>
    <brk id="220" max="16383" man="1"/>
    <brk id="247" max="16383" man="1"/>
    <brk id="281" max="16383" man="1"/>
    <brk id="306" max="16383"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0DB1D-2ADB-0C4B-B145-3CC727DB704A}">
  <sheetPr codeName="List4"/>
  <dimension ref="A1:IV234"/>
  <sheetViews>
    <sheetView view="pageBreakPreview" zoomScale="139" zoomScaleNormal="120" zoomScaleSheetLayoutView="139" workbookViewId="0">
      <pane ySplit="1" topLeftCell="A214" activePane="bottomLeft" state="frozen"/>
      <selection activeCell="O464" sqref="O464"/>
      <selection pane="bottomLeft" activeCell="E233" sqref="E233"/>
    </sheetView>
  </sheetViews>
  <sheetFormatPr defaultColWidth="45.640625" defaultRowHeight="12.9"/>
  <cols>
    <col min="1" max="1" width="4.640625" style="260" customWidth="1"/>
    <col min="2" max="2" width="45.640625" style="261" customWidth="1"/>
    <col min="3" max="3" width="6.640625" style="435" customWidth="1"/>
    <col min="4" max="4" width="5.5" style="263" customWidth="1"/>
    <col min="5" max="5" width="9.140625" style="435" customWidth="1"/>
    <col min="6" max="6" width="10.640625" style="452" customWidth="1"/>
    <col min="7" max="7" width="15.640625" style="264" customWidth="1"/>
    <col min="8" max="254" width="9" style="172" customWidth="1"/>
    <col min="255" max="255" width="4.640625" style="172" customWidth="1"/>
    <col min="256" max="16384" width="45.640625" style="172"/>
  </cols>
  <sheetData>
    <row r="1" spans="1:254" s="168" customFormat="1">
      <c r="A1" s="168" t="s">
        <v>4</v>
      </c>
      <c r="B1" s="169" t="s">
        <v>5</v>
      </c>
      <c r="C1" s="434" t="s">
        <v>6</v>
      </c>
      <c r="D1" s="170" t="s">
        <v>7</v>
      </c>
      <c r="E1" s="508" t="s">
        <v>8</v>
      </c>
      <c r="F1" s="434" t="s">
        <v>9</v>
      </c>
    </row>
    <row r="3" spans="1:254">
      <c r="A3" s="140">
        <v>15</v>
      </c>
      <c r="B3" s="59" t="s">
        <v>827</v>
      </c>
      <c r="C3" s="370"/>
      <c r="D3" s="171"/>
      <c r="E3" s="370"/>
      <c r="F3" s="208"/>
      <c r="G3" s="63"/>
    </row>
    <row r="4" spans="1:254">
      <c r="A4" s="173"/>
      <c r="B4" s="65" t="s">
        <v>13</v>
      </c>
      <c r="C4" s="370"/>
      <c r="D4" s="171"/>
      <c r="E4" s="370"/>
      <c r="F4" s="208"/>
      <c r="G4" s="63"/>
    </row>
    <row r="5" spans="1:254" s="70" customFormat="1">
      <c r="A5" s="174"/>
      <c r="B5" s="68"/>
      <c r="C5" s="370"/>
      <c r="D5" s="171"/>
      <c r="E5" s="435"/>
      <c r="F5" s="452"/>
      <c r="G5" s="179"/>
      <c r="IS5" s="180"/>
      <c r="IT5" s="180"/>
    </row>
    <row r="6" spans="1:254" s="70" customFormat="1">
      <c r="A6" s="174">
        <f>+$A$3+COUNT(A$5:A5)*0.01+0.01</f>
        <v>15.01</v>
      </c>
      <c r="B6" s="68" t="s">
        <v>541</v>
      </c>
      <c r="C6" s="370"/>
      <c r="D6" s="171"/>
      <c r="E6" s="435"/>
      <c r="F6" s="452"/>
      <c r="G6" s="179"/>
      <c r="IS6" s="180"/>
      <c r="IT6" s="180"/>
    </row>
    <row r="7" spans="1:254" s="70" customFormat="1">
      <c r="A7" s="174"/>
      <c r="B7" s="68" t="s">
        <v>13</v>
      </c>
      <c r="C7" s="370"/>
      <c r="D7" s="171"/>
      <c r="E7" s="435"/>
      <c r="F7" s="452"/>
      <c r="G7" s="179"/>
      <c r="IS7" s="180"/>
      <c r="IT7" s="180"/>
    </row>
    <row r="8" spans="1:254" s="70" customFormat="1">
      <c r="A8" s="174"/>
      <c r="B8" s="68"/>
      <c r="C8" s="370"/>
      <c r="D8" s="171"/>
      <c r="E8" s="435"/>
      <c r="F8" s="452"/>
      <c r="G8" s="179"/>
      <c r="IS8" s="180"/>
      <c r="IT8" s="180"/>
    </row>
    <row r="9" spans="1:254" s="70" customFormat="1">
      <c r="A9" s="174"/>
      <c r="B9" s="68"/>
      <c r="C9" s="370"/>
      <c r="D9" s="171"/>
      <c r="E9" s="435"/>
      <c r="F9" s="452"/>
      <c r="G9" s="179"/>
      <c r="IS9" s="180"/>
      <c r="IT9" s="180"/>
    </row>
    <row r="10" spans="1:254" s="70" customFormat="1" ht="25.75">
      <c r="A10" s="174" t="s">
        <v>11</v>
      </c>
      <c r="B10" s="68" t="s">
        <v>542</v>
      </c>
      <c r="C10" s="370">
        <v>1</v>
      </c>
      <c r="D10" s="171" t="s">
        <v>10</v>
      </c>
      <c r="E10" s="435"/>
      <c r="F10" s="452"/>
      <c r="G10" s="179"/>
      <c r="IS10" s="180"/>
      <c r="IT10" s="180"/>
    </row>
    <row r="11" spans="1:254" s="70" customFormat="1">
      <c r="A11" s="174" t="s">
        <v>11</v>
      </c>
      <c r="B11" s="68" t="s">
        <v>543</v>
      </c>
      <c r="C11" s="370">
        <v>1</v>
      </c>
      <c r="D11" s="171" t="s">
        <v>33</v>
      </c>
      <c r="E11" s="435"/>
      <c r="F11" s="452"/>
      <c r="G11" s="179"/>
      <c r="IS11" s="180"/>
      <c r="IT11" s="180"/>
    </row>
    <row r="12" spans="1:254" s="70" customFormat="1">
      <c r="A12" s="174" t="s">
        <v>11</v>
      </c>
      <c r="B12" s="68" t="s">
        <v>137</v>
      </c>
      <c r="C12" s="370">
        <v>17</v>
      </c>
      <c r="D12" s="171" t="s">
        <v>33</v>
      </c>
      <c r="E12" s="435"/>
      <c r="F12" s="452"/>
      <c r="G12" s="179"/>
      <c r="IS12" s="180"/>
      <c r="IT12" s="180"/>
    </row>
    <row r="13" spans="1:254" s="70" customFormat="1">
      <c r="A13" s="174" t="s">
        <v>11</v>
      </c>
      <c r="B13" s="68" t="s">
        <v>138</v>
      </c>
      <c r="C13" s="370">
        <v>27</v>
      </c>
      <c r="D13" s="171" t="s">
        <v>33</v>
      </c>
      <c r="E13" s="435"/>
      <c r="F13" s="452"/>
      <c r="G13" s="179"/>
      <c r="IS13" s="180"/>
      <c r="IT13" s="180"/>
    </row>
    <row r="14" spans="1:254" s="70" customFormat="1">
      <c r="A14" s="174" t="s">
        <v>11</v>
      </c>
      <c r="B14" s="68" t="s">
        <v>146</v>
      </c>
      <c r="C14" s="370">
        <v>1</v>
      </c>
      <c r="D14" s="171" t="s">
        <v>33</v>
      </c>
      <c r="E14" s="435"/>
      <c r="F14" s="452"/>
      <c r="G14" s="179"/>
      <c r="IS14" s="180"/>
      <c r="IT14" s="180"/>
    </row>
    <row r="15" spans="1:254" s="70" customFormat="1">
      <c r="A15" s="174" t="s">
        <v>11</v>
      </c>
      <c r="B15" s="68" t="s">
        <v>139</v>
      </c>
      <c r="C15" s="370">
        <v>2</v>
      </c>
      <c r="D15" s="171" t="s">
        <v>33</v>
      </c>
      <c r="E15" s="435"/>
      <c r="F15" s="452"/>
      <c r="G15" s="179"/>
      <c r="IS15" s="180"/>
      <c r="IT15" s="180"/>
    </row>
    <row r="16" spans="1:254" s="70" customFormat="1">
      <c r="A16" s="174" t="s">
        <v>11</v>
      </c>
      <c r="B16" s="68" t="s">
        <v>609</v>
      </c>
      <c r="C16" s="370">
        <v>5</v>
      </c>
      <c r="D16" s="171" t="s">
        <v>33</v>
      </c>
      <c r="E16" s="435"/>
      <c r="F16" s="452"/>
      <c r="G16" s="179"/>
      <c r="IS16" s="180"/>
      <c r="IT16" s="180"/>
    </row>
    <row r="17" spans="1:254" s="70" customFormat="1">
      <c r="A17" s="174" t="s">
        <v>11</v>
      </c>
      <c r="B17" s="68" t="s">
        <v>537</v>
      </c>
      <c r="C17" s="370">
        <v>4</v>
      </c>
      <c r="D17" s="171" t="s">
        <v>33</v>
      </c>
      <c r="E17" s="435"/>
      <c r="F17" s="452"/>
      <c r="G17" s="179"/>
      <c r="IS17" s="180"/>
      <c r="IT17" s="180"/>
    </row>
    <row r="18" spans="1:254" s="70" customFormat="1">
      <c r="A18" s="174" t="s">
        <v>11</v>
      </c>
      <c r="B18" s="68" t="s">
        <v>544</v>
      </c>
      <c r="C18" s="370">
        <v>1</v>
      </c>
      <c r="D18" s="171" t="s">
        <v>33</v>
      </c>
      <c r="E18" s="435"/>
      <c r="F18" s="452"/>
      <c r="G18" s="179"/>
      <c r="IS18" s="180"/>
      <c r="IT18" s="180"/>
    </row>
    <row r="19" spans="1:254" s="70" customFormat="1">
      <c r="A19" s="174" t="s">
        <v>11</v>
      </c>
      <c r="B19" s="68" t="s">
        <v>545</v>
      </c>
      <c r="C19" s="370">
        <v>2</v>
      </c>
      <c r="D19" s="171" t="s">
        <v>33</v>
      </c>
      <c r="E19" s="435"/>
      <c r="F19" s="452"/>
      <c r="G19" s="179"/>
      <c r="IS19" s="180"/>
      <c r="IT19" s="180"/>
    </row>
    <row r="20" spans="1:254" s="70" customFormat="1" ht="25.75">
      <c r="A20" s="174" t="s">
        <v>11</v>
      </c>
      <c r="B20" s="68" t="s">
        <v>539</v>
      </c>
      <c r="C20" s="370">
        <v>1</v>
      </c>
      <c r="D20" s="171" t="s">
        <v>33</v>
      </c>
      <c r="E20" s="435"/>
      <c r="F20" s="452"/>
      <c r="G20" s="179"/>
      <c r="IS20" s="180"/>
      <c r="IT20" s="180"/>
    </row>
    <row r="21" spans="1:254" s="70" customFormat="1" ht="25.75">
      <c r="A21" s="174" t="s">
        <v>11</v>
      </c>
      <c r="B21" s="68" t="s">
        <v>546</v>
      </c>
      <c r="C21" s="370">
        <v>1</v>
      </c>
      <c r="D21" s="171" t="s">
        <v>33</v>
      </c>
      <c r="E21" s="435"/>
      <c r="F21" s="452"/>
      <c r="G21" s="179"/>
      <c r="IS21" s="180"/>
      <c r="IT21" s="180"/>
    </row>
    <row r="22" spans="1:254" s="70" customFormat="1">
      <c r="A22" s="174" t="s">
        <v>11</v>
      </c>
      <c r="B22" s="68" t="s">
        <v>547</v>
      </c>
      <c r="C22" s="370">
        <v>8</v>
      </c>
      <c r="D22" s="171" t="s">
        <v>33</v>
      </c>
      <c r="E22" s="435"/>
      <c r="F22" s="452"/>
      <c r="G22" s="179"/>
      <c r="IS22" s="180"/>
      <c r="IT22" s="180"/>
    </row>
    <row r="23" spans="1:254" s="70" customFormat="1" ht="25.75">
      <c r="A23" s="174" t="s">
        <v>11</v>
      </c>
      <c r="B23" s="68" t="s">
        <v>144</v>
      </c>
      <c r="C23" s="370">
        <v>1</v>
      </c>
      <c r="D23" s="171" t="s">
        <v>10</v>
      </c>
      <c r="E23" s="435"/>
      <c r="F23" s="452"/>
      <c r="G23" s="179"/>
      <c r="IS23" s="180"/>
      <c r="IT23" s="180"/>
    </row>
    <row r="24" spans="1:254" s="70" customFormat="1" ht="25.75">
      <c r="A24" s="174" t="s">
        <v>11</v>
      </c>
      <c r="B24" s="68" t="s">
        <v>145</v>
      </c>
      <c r="C24" s="370">
        <v>1</v>
      </c>
      <c r="D24" s="171" t="s">
        <v>10</v>
      </c>
      <c r="E24" s="435"/>
      <c r="F24" s="452"/>
      <c r="G24" s="179"/>
      <c r="IS24" s="180"/>
      <c r="IT24" s="180"/>
    </row>
    <row r="25" spans="1:254" s="70" customFormat="1">
      <c r="A25" s="181"/>
      <c r="B25" s="182" t="s">
        <v>548</v>
      </c>
      <c r="C25" s="436">
        <v>1</v>
      </c>
      <c r="D25" s="183" t="s">
        <v>10</v>
      </c>
      <c r="E25" s="509"/>
      <c r="F25" s="458">
        <f>C25*E25</f>
        <v>0</v>
      </c>
      <c r="G25" s="179"/>
      <c r="IS25" s="180"/>
      <c r="IT25" s="180"/>
    </row>
    <row r="26" spans="1:254" s="70" customFormat="1">
      <c r="A26" s="174"/>
      <c r="B26" s="68"/>
      <c r="C26" s="370"/>
      <c r="D26" s="171"/>
      <c r="E26" s="510"/>
      <c r="F26" s="431"/>
      <c r="G26" s="179"/>
      <c r="IS26" s="180"/>
      <c r="IT26" s="180"/>
    </row>
    <row r="27" spans="1:254" s="70" customFormat="1" ht="15.45">
      <c r="A27" s="174"/>
      <c r="B27" s="3"/>
      <c r="C27" s="437"/>
      <c r="D27" s="184"/>
      <c r="E27" s="437"/>
      <c r="F27" s="431"/>
      <c r="G27" s="63"/>
      <c r="H27" s="180"/>
      <c r="I27" s="180"/>
      <c r="J27" s="180"/>
      <c r="K27" s="180"/>
      <c r="IR27" s="71"/>
      <c r="IS27" s="185"/>
      <c r="IT27" s="185"/>
    </row>
    <row r="28" spans="1:254" s="70" customFormat="1">
      <c r="A28" s="174"/>
      <c r="B28" s="237"/>
      <c r="C28" s="437"/>
      <c r="D28" s="184"/>
      <c r="E28" s="437"/>
      <c r="F28" s="431"/>
      <c r="G28" s="63"/>
      <c r="H28" s="180"/>
      <c r="I28" s="180"/>
      <c r="J28" s="180"/>
      <c r="K28" s="180"/>
      <c r="IR28" s="71"/>
      <c r="IS28" s="185"/>
      <c r="IT28" s="185"/>
    </row>
    <row r="29" spans="1:254" s="70" customFormat="1" ht="25.75">
      <c r="A29" s="186">
        <f>+$A$3+COUNT(A$5:A28)*0.01+0.01</f>
        <v>15.02</v>
      </c>
      <c r="B29" s="68" t="s">
        <v>75</v>
      </c>
      <c r="C29" s="370"/>
      <c r="D29" s="171"/>
      <c r="E29" s="444"/>
      <c r="F29" s="212"/>
      <c r="G29" s="63"/>
      <c r="H29" s="187"/>
      <c r="IR29" s="71"/>
      <c r="IS29" s="185"/>
      <c r="IT29" s="185"/>
    </row>
    <row r="30" spans="1:254" s="70" customFormat="1">
      <c r="A30" s="72" t="s">
        <v>11</v>
      </c>
      <c r="B30" s="68" t="s">
        <v>77</v>
      </c>
      <c r="C30" s="370">
        <v>60</v>
      </c>
      <c r="D30" s="171" t="s">
        <v>12</v>
      </c>
      <c r="E30" s="504"/>
      <c r="F30" s="431">
        <f>C30*E30</f>
        <v>0</v>
      </c>
      <c r="G30" s="63"/>
      <c r="H30" s="187"/>
      <c r="IR30" s="71"/>
      <c r="IS30" s="185"/>
      <c r="IT30" s="185"/>
    </row>
    <row r="31" spans="1:254" s="70" customFormat="1">
      <c r="A31" s="72" t="s">
        <v>11</v>
      </c>
      <c r="B31" s="68" t="s">
        <v>78</v>
      </c>
      <c r="C31" s="370">
        <v>30</v>
      </c>
      <c r="D31" s="171" t="s">
        <v>12</v>
      </c>
      <c r="E31" s="504"/>
      <c r="F31" s="431">
        <f>C31*E31</f>
        <v>0</v>
      </c>
      <c r="G31" s="63"/>
      <c r="H31" s="187"/>
      <c r="IR31" s="71"/>
      <c r="IS31" s="185"/>
      <c r="IT31" s="185"/>
    </row>
    <row r="32" spans="1:254" s="70" customFormat="1">
      <c r="A32" s="72" t="s">
        <v>11</v>
      </c>
      <c r="B32" s="68" t="s">
        <v>79</v>
      </c>
      <c r="C32" s="370">
        <v>40</v>
      </c>
      <c r="D32" s="171" t="s">
        <v>12</v>
      </c>
      <c r="E32" s="504"/>
      <c r="F32" s="431">
        <f>C32*E32</f>
        <v>0</v>
      </c>
      <c r="G32" s="63"/>
      <c r="H32" s="187"/>
      <c r="IR32" s="71"/>
      <c r="IS32" s="185"/>
      <c r="IT32" s="185"/>
    </row>
    <row r="33" spans="1:256" s="70" customFormat="1">
      <c r="A33" s="72" t="s">
        <v>11</v>
      </c>
      <c r="B33" s="68" t="s">
        <v>80</v>
      </c>
      <c r="C33" s="370">
        <v>70</v>
      </c>
      <c r="D33" s="171" t="s">
        <v>12</v>
      </c>
      <c r="E33" s="504"/>
      <c r="F33" s="431">
        <f>C33*E33</f>
        <v>0</v>
      </c>
      <c r="G33" s="63"/>
      <c r="H33" s="187"/>
      <c r="IR33" s="71"/>
      <c r="IS33" s="185"/>
      <c r="IT33" s="185"/>
    </row>
    <row r="34" spans="1:256" s="70" customFormat="1">
      <c r="A34" s="72"/>
      <c r="B34" s="68"/>
      <c r="C34" s="370"/>
      <c r="D34" s="171"/>
      <c r="E34" s="370"/>
      <c r="F34" s="431"/>
      <c r="G34" s="63"/>
      <c r="H34" s="187"/>
      <c r="IR34" s="71"/>
      <c r="IS34" s="185"/>
      <c r="IT34" s="185"/>
    </row>
    <row r="35" spans="1:256" s="190" customFormat="1" ht="25.75">
      <c r="A35" s="186">
        <f>+$A$3+COUNT(A$4:A34)*0.01+0.01</f>
        <v>15.03</v>
      </c>
      <c r="B35" s="68" t="s">
        <v>83</v>
      </c>
      <c r="C35" s="370">
        <v>8</v>
      </c>
      <c r="D35" s="171" t="s">
        <v>12</v>
      </c>
      <c r="E35" s="504"/>
      <c r="F35" s="431">
        <f>C35*E35</f>
        <v>0</v>
      </c>
      <c r="G35" s="188"/>
      <c r="H35" s="187"/>
      <c r="I35" s="189"/>
      <c r="J35" s="189"/>
      <c r="K35" s="189"/>
    </row>
    <row r="36" spans="1:256" s="70" customFormat="1">
      <c r="A36" s="191"/>
      <c r="B36" s="68"/>
      <c r="C36" s="370"/>
      <c r="D36" s="171"/>
      <c r="E36" s="370"/>
      <c r="F36" s="208"/>
      <c r="G36" s="188"/>
      <c r="H36" s="187"/>
      <c r="IR36" s="71"/>
      <c r="IS36" s="185"/>
      <c r="IT36" s="185"/>
    </row>
    <row r="37" spans="1:256" s="195" customFormat="1" ht="25.75">
      <c r="A37" s="174">
        <f>+$A$3+COUNT(A$5:A36)*0.01+0.01</f>
        <v>15.04</v>
      </c>
      <c r="B37" s="68" t="s">
        <v>612</v>
      </c>
      <c r="C37" s="437">
        <v>15</v>
      </c>
      <c r="D37" s="200" t="s">
        <v>12</v>
      </c>
      <c r="E37" s="542"/>
      <c r="F37" s="430">
        <f>C37*E37</f>
        <v>0</v>
      </c>
      <c r="G37" s="194"/>
      <c r="H37" s="187"/>
      <c r="IA37" s="196"/>
      <c r="IB37" s="196"/>
      <c r="IC37" s="196"/>
      <c r="ID37" s="196"/>
      <c r="IE37" s="196"/>
      <c r="IF37" s="196"/>
      <c r="IG37" s="196"/>
      <c r="IH37" s="196"/>
      <c r="II37" s="196"/>
      <c r="IJ37" s="196"/>
      <c r="IK37" s="196"/>
      <c r="IL37" s="196"/>
      <c r="IM37" s="196"/>
      <c r="IN37" s="196"/>
      <c r="IO37" s="196"/>
      <c r="IP37" s="196"/>
      <c r="IQ37" s="196"/>
      <c r="IR37" s="196"/>
      <c r="IS37" s="197"/>
      <c r="IT37" s="197"/>
    </row>
    <row r="38" spans="1:256" s="195" customFormat="1" ht="15.45">
      <c r="A38" s="174"/>
      <c r="B38" s="68"/>
      <c r="C38" s="437"/>
      <c r="D38" s="200"/>
      <c r="E38" s="437"/>
      <c r="F38" s="430"/>
      <c r="G38" s="194"/>
      <c r="H38" s="187"/>
      <c r="IA38" s="196"/>
      <c r="IB38" s="196"/>
      <c r="IC38" s="196"/>
      <c r="ID38" s="196"/>
      <c r="IE38" s="196"/>
      <c r="IF38" s="196"/>
      <c r="IG38" s="196"/>
      <c r="IH38" s="196"/>
      <c r="II38" s="196"/>
      <c r="IJ38" s="196"/>
      <c r="IK38" s="196"/>
      <c r="IL38" s="196"/>
      <c r="IM38" s="196"/>
      <c r="IN38" s="196"/>
      <c r="IO38" s="196"/>
      <c r="IP38" s="196"/>
      <c r="IQ38" s="196"/>
      <c r="IR38" s="196"/>
      <c r="IS38" s="197"/>
      <c r="IT38" s="197"/>
    </row>
    <row r="39" spans="1:256" s="195" customFormat="1" ht="25.75">
      <c r="A39" s="174">
        <f>+$A$3+COUNT(A$5:A38)*0.01+0.01</f>
        <v>15.049999999999999</v>
      </c>
      <c r="B39" s="68" t="s">
        <v>613</v>
      </c>
      <c r="C39" s="437">
        <v>10</v>
      </c>
      <c r="D39" s="200" t="s">
        <v>12</v>
      </c>
      <c r="E39" s="542"/>
      <c r="F39" s="430">
        <f>C39*E39</f>
        <v>0</v>
      </c>
      <c r="G39" s="194"/>
      <c r="H39" s="187"/>
      <c r="IA39" s="196"/>
      <c r="IB39" s="196"/>
      <c r="IC39" s="196"/>
      <c r="ID39" s="196"/>
      <c r="IE39" s="196"/>
      <c r="IF39" s="196"/>
      <c r="IG39" s="196"/>
      <c r="IH39" s="196"/>
      <c r="II39" s="196"/>
      <c r="IJ39" s="196"/>
      <c r="IK39" s="196"/>
      <c r="IL39" s="196"/>
      <c r="IM39" s="196"/>
      <c r="IN39" s="196"/>
      <c r="IO39" s="196"/>
      <c r="IP39" s="196"/>
      <c r="IQ39" s="196"/>
      <c r="IR39" s="196"/>
      <c r="IS39" s="197"/>
      <c r="IT39" s="197"/>
    </row>
    <row r="40" spans="1:256" s="195" customFormat="1" ht="15.45">
      <c r="A40" s="72"/>
      <c r="B40" s="202"/>
      <c r="C40" s="438"/>
      <c r="D40" s="203"/>
      <c r="E40" s="438"/>
      <c r="F40" s="431"/>
      <c r="G40" s="194"/>
      <c r="H40" s="187"/>
      <c r="IA40" s="196"/>
      <c r="IB40" s="196"/>
      <c r="IC40" s="196"/>
      <c r="ID40" s="196"/>
      <c r="IE40" s="196"/>
      <c r="IF40" s="196"/>
      <c r="IG40" s="196"/>
      <c r="IH40" s="196"/>
      <c r="II40" s="196"/>
      <c r="IJ40" s="196"/>
      <c r="IK40" s="196"/>
      <c r="IL40" s="196"/>
      <c r="IM40" s="196"/>
      <c r="IN40" s="196"/>
      <c r="IO40" s="196"/>
      <c r="IP40" s="196"/>
      <c r="IQ40" s="196"/>
      <c r="IR40" s="196"/>
      <c r="IS40" s="197"/>
      <c r="IT40" s="197"/>
    </row>
    <row r="41" spans="1:256" s="28" customFormat="1" ht="25.75">
      <c r="A41" s="186">
        <f>+$A$3+COUNT(A$4:A40)*0.01+0.01</f>
        <v>15.06</v>
      </c>
      <c r="B41" s="81" t="s">
        <v>753</v>
      </c>
      <c r="C41" s="208">
        <v>35</v>
      </c>
      <c r="D41" s="82" t="s">
        <v>12</v>
      </c>
      <c r="E41" s="505"/>
      <c r="F41" s="431">
        <f>C41*E41</f>
        <v>0</v>
      </c>
      <c r="H41" s="187"/>
    </row>
    <row r="42" spans="1:256" s="28" customFormat="1">
      <c r="A42" s="186"/>
      <c r="B42" s="81"/>
      <c r="C42" s="208"/>
      <c r="D42" s="82"/>
      <c r="E42" s="367"/>
      <c r="F42" s="431"/>
      <c r="H42" s="187"/>
    </row>
    <row r="43" spans="1:256" s="70" customFormat="1">
      <c r="A43" s="186">
        <f>+$A$3+COUNT(A$4:A42)*0.01+0.01</f>
        <v>15.07</v>
      </c>
      <c r="B43" s="204" t="s">
        <v>760</v>
      </c>
      <c r="C43" s="441"/>
      <c r="D43" s="205"/>
      <c r="E43" s="441"/>
      <c r="F43" s="459"/>
      <c r="G43" s="206"/>
      <c r="IC43" s="71"/>
      <c r="ID43" s="28"/>
      <c r="IE43" s="28"/>
      <c r="IF43" s="28"/>
      <c r="IG43" s="28"/>
      <c r="IH43" s="28"/>
      <c r="II43" s="28"/>
      <c r="IJ43" s="28"/>
      <c r="IK43" s="28"/>
      <c r="IL43" s="28"/>
      <c r="IM43" s="28"/>
      <c r="IN43" s="28"/>
      <c r="IO43" s="28"/>
      <c r="IP43" s="28"/>
      <c r="IQ43" s="28"/>
      <c r="IR43" s="28"/>
      <c r="IS43" s="28"/>
      <c r="IT43" s="28"/>
      <c r="IU43" s="28"/>
      <c r="IV43" s="28"/>
    </row>
    <row r="44" spans="1:256" s="70" customFormat="1">
      <c r="A44" s="72" t="s">
        <v>11</v>
      </c>
      <c r="B44" s="204" t="s">
        <v>761</v>
      </c>
      <c r="C44" s="442">
        <v>30</v>
      </c>
      <c r="D44" s="205" t="s">
        <v>33</v>
      </c>
      <c r="E44" s="544"/>
      <c r="F44" s="431">
        <f>C44*E44</f>
        <v>0</v>
      </c>
      <c r="G44" s="206"/>
      <c r="IC44" s="71"/>
      <c r="ID44" s="28"/>
      <c r="IE44" s="28"/>
      <c r="IF44" s="28"/>
      <c r="IG44" s="28"/>
      <c r="IH44" s="28"/>
      <c r="II44" s="28"/>
      <c r="IJ44" s="28"/>
      <c r="IK44" s="28"/>
      <c r="IL44" s="28"/>
      <c r="IM44" s="28"/>
      <c r="IN44" s="28"/>
      <c r="IO44" s="28"/>
      <c r="IP44" s="28"/>
      <c r="IQ44" s="28"/>
      <c r="IR44" s="28"/>
      <c r="IS44" s="28"/>
      <c r="IT44" s="28"/>
      <c r="IU44" s="28"/>
      <c r="IV44" s="28"/>
    </row>
    <row r="45" spans="1:256" s="70" customFormat="1">
      <c r="A45" s="72" t="s">
        <v>11</v>
      </c>
      <c r="B45" s="204" t="s">
        <v>762</v>
      </c>
      <c r="C45" s="442">
        <v>20</v>
      </c>
      <c r="D45" s="205" t="s">
        <v>33</v>
      </c>
      <c r="E45" s="544"/>
      <c r="F45" s="431">
        <f>C45*E45</f>
        <v>0</v>
      </c>
      <c r="G45" s="206"/>
      <c r="IC45" s="71"/>
      <c r="ID45" s="28"/>
      <c r="IE45" s="28"/>
      <c r="IF45" s="28"/>
      <c r="IG45" s="28"/>
      <c r="IH45" s="28"/>
      <c r="II45" s="28"/>
      <c r="IJ45" s="28"/>
      <c r="IK45" s="28"/>
      <c r="IL45" s="28"/>
      <c r="IM45" s="28"/>
      <c r="IN45" s="28"/>
      <c r="IO45" s="28"/>
      <c r="IP45" s="28"/>
      <c r="IQ45" s="28"/>
      <c r="IR45" s="28"/>
      <c r="IS45" s="28"/>
      <c r="IT45" s="28"/>
      <c r="IU45" s="28"/>
      <c r="IV45" s="28"/>
    </row>
    <row r="46" spans="1:256" s="70" customFormat="1">
      <c r="A46" s="186"/>
      <c r="B46" s="68"/>
      <c r="C46" s="442"/>
      <c r="D46" s="171"/>
      <c r="E46" s="370"/>
      <c r="F46" s="431"/>
      <c r="G46" s="206"/>
      <c r="IC46" s="71"/>
      <c r="ID46" s="28"/>
      <c r="IE46" s="28"/>
      <c r="IF46" s="28"/>
      <c r="IG46" s="28"/>
      <c r="IH46" s="28"/>
      <c r="II46" s="28"/>
      <c r="IJ46" s="28"/>
      <c r="IK46" s="28"/>
      <c r="IL46" s="28"/>
      <c r="IM46" s="28"/>
      <c r="IN46" s="28"/>
      <c r="IO46" s="28"/>
      <c r="IP46" s="28"/>
      <c r="IQ46" s="28"/>
      <c r="IR46" s="28"/>
      <c r="IS46" s="28"/>
      <c r="IT46" s="28"/>
      <c r="IU46" s="28"/>
      <c r="IV46" s="28"/>
    </row>
    <row r="47" spans="1:256" s="28" customFormat="1" ht="25.75">
      <c r="A47" s="186">
        <f>+$A$3+COUNT(A$4:A46)*0.01+0.01</f>
        <v>15.08</v>
      </c>
      <c r="B47" s="81" t="s">
        <v>763</v>
      </c>
      <c r="C47" s="443">
        <v>15</v>
      </c>
      <c r="D47" s="210" t="s">
        <v>10</v>
      </c>
      <c r="E47" s="505"/>
      <c r="F47" s="431">
        <f>C47*E47</f>
        <v>0</v>
      </c>
    </row>
    <row r="48" spans="1:256" s="28" customFormat="1">
      <c r="A48" s="67"/>
      <c r="B48" s="81"/>
      <c r="C48" s="208"/>
      <c r="D48" s="82"/>
      <c r="E48" s="367"/>
      <c r="F48" s="431"/>
      <c r="H48" s="187"/>
    </row>
    <row r="49" spans="1:254" s="190" customFormat="1" ht="25.75">
      <c r="A49" s="186">
        <f>+$A$3+COUNT(A$4:A48)*0.01+0.01</f>
        <v>15.09</v>
      </c>
      <c r="B49" s="74" t="s">
        <v>85</v>
      </c>
      <c r="C49" s="444"/>
      <c r="D49" s="211"/>
      <c r="E49" s="444"/>
      <c r="F49" s="431"/>
      <c r="G49" s="213"/>
      <c r="H49" s="187"/>
      <c r="IA49" s="185"/>
      <c r="IB49" s="185"/>
      <c r="IC49" s="185"/>
      <c r="ID49" s="185"/>
      <c r="IE49" s="185"/>
      <c r="IF49" s="185"/>
      <c r="IG49" s="185"/>
      <c r="IH49" s="185"/>
      <c r="II49" s="185"/>
      <c r="IJ49" s="185"/>
      <c r="IK49" s="185"/>
      <c r="IL49" s="185"/>
      <c r="IM49" s="185"/>
      <c r="IN49" s="185"/>
      <c r="IO49" s="185"/>
      <c r="IP49" s="185"/>
      <c r="IQ49" s="185"/>
      <c r="IR49" s="185"/>
      <c r="IS49" s="185"/>
      <c r="IT49" s="185"/>
    </row>
    <row r="50" spans="1:254" s="190" customFormat="1" ht="15.45">
      <c r="A50" s="72" t="s">
        <v>11</v>
      </c>
      <c r="B50" s="74" t="s">
        <v>850</v>
      </c>
      <c r="C50" s="444">
        <v>800</v>
      </c>
      <c r="D50" s="211" t="s">
        <v>12</v>
      </c>
      <c r="E50" s="545"/>
      <c r="F50" s="431">
        <f>C50*E50</f>
        <v>0</v>
      </c>
      <c r="G50" s="213"/>
      <c r="H50" s="187"/>
      <c r="IA50" s="214"/>
      <c r="IB50" s="214"/>
      <c r="IC50" s="214"/>
      <c r="ID50" s="214"/>
      <c r="IE50" s="214"/>
      <c r="IF50" s="214"/>
      <c r="IG50" s="214"/>
      <c r="IH50" s="214"/>
      <c r="II50" s="214"/>
      <c r="IJ50" s="214"/>
      <c r="IK50" s="214"/>
      <c r="IL50" s="214"/>
      <c r="IM50" s="214"/>
      <c r="IN50" s="214"/>
      <c r="IO50" s="214"/>
      <c r="IP50" s="214"/>
      <c r="IQ50" s="214"/>
      <c r="IR50" s="214"/>
      <c r="IS50" s="185"/>
      <c r="IT50" s="185"/>
    </row>
    <row r="51" spans="1:254" s="190" customFormat="1" ht="15.45">
      <c r="A51" s="72" t="s">
        <v>11</v>
      </c>
      <c r="B51" s="74" t="s">
        <v>852</v>
      </c>
      <c r="C51" s="444">
        <v>1350</v>
      </c>
      <c r="D51" s="211" t="s">
        <v>12</v>
      </c>
      <c r="E51" s="444"/>
      <c r="F51" s="431">
        <f>C51*E51</f>
        <v>0</v>
      </c>
      <c r="G51" s="213"/>
      <c r="H51" s="187"/>
      <c r="IA51" s="214"/>
      <c r="IB51" s="214"/>
      <c r="IC51" s="214"/>
      <c r="ID51" s="214"/>
      <c r="IE51" s="214"/>
      <c r="IF51" s="214"/>
      <c r="IG51" s="214"/>
      <c r="IH51" s="214"/>
      <c r="II51" s="214"/>
      <c r="IJ51" s="214"/>
      <c r="IK51" s="214"/>
      <c r="IL51" s="214"/>
      <c r="IM51" s="214"/>
      <c r="IN51" s="214"/>
      <c r="IO51" s="214"/>
      <c r="IP51" s="214"/>
      <c r="IQ51" s="214"/>
      <c r="IR51" s="214"/>
      <c r="IS51" s="185"/>
      <c r="IT51" s="185"/>
    </row>
    <row r="52" spans="1:254" s="185" customFormat="1">
      <c r="A52" s="173"/>
      <c r="B52" s="215"/>
      <c r="C52" s="370"/>
      <c r="D52" s="171"/>
      <c r="E52" s="511"/>
      <c r="F52" s="453"/>
      <c r="G52" s="63"/>
      <c r="H52" s="187"/>
      <c r="L52" s="70"/>
    </row>
    <row r="53" spans="1:254" s="185" customFormat="1">
      <c r="A53" s="186">
        <f>+$A$3+COUNT(A$4:A52)*0.01+0.01</f>
        <v>15.1</v>
      </c>
      <c r="B53" s="68" t="s">
        <v>86</v>
      </c>
      <c r="C53" s="370"/>
      <c r="D53" s="171"/>
      <c r="E53" s="370"/>
      <c r="F53" s="431"/>
      <c r="G53" s="63"/>
      <c r="H53" s="187"/>
      <c r="L53" s="70"/>
    </row>
    <row r="54" spans="1:254" s="185" customFormat="1">
      <c r="A54" s="216" t="s">
        <v>14</v>
      </c>
      <c r="B54" s="185" t="s">
        <v>87</v>
      </c>
      <c r="C54" s="208">
        <v>1500</v>
      </c>
      <c r="D54" s="210" t="s">
        <v>24</v>
      </c>
      <c r="E54" s="545"/>
      <c r="F54" s="431">
        <f t="shared" ref="F54:F61" si="0">C54*E54</f>
        <v>0</v>
      </c>
      <c r="G54" s="63"/>
      <c r="H54" s="187"/>
      <c r="L54" s="70"/>
    </row>
    <row r="55" spans="1:254" s="185" customFormat="1">
      <c r="A55" s="216" t="s">
        <v>14</v>
      </c>
      <c r="B55" s="185" t="s">
        <v>88</v>
      </c>
      <c r="C55" s="208">
        <v>390</v>
      </c>
      <c r="D55" s="210" t="s">
        <v>24</v>
      </c>
      <c r="E55" s="545"/>
      <c r="F55" s="431">
        <f t="shared" si="0"/>
        <v>0</v>
      </c>
      <c r="G55" s="63"/>
      <c r="H55" s="187"/>
      <c r="L55" s="70"/>
    </row>
    <row r="56" spans="1:254" s="185" customFormat="1">
      <c r="A56" s="216" t="s">
        <v>14</v>
      </c>
      <c r="B56" s="185" t="s">
        <v>89</v>
      </c>
      <c r="C56" s="208">
        <v>450</v>
      </c>
      <c r="D56" s="210" t="s">
        <v>24</v>
      </c>
      <c r="E56" s="545"/>
      <c r="F56" s="431">
        <f t="shared" si="0"/>
        <v>0</v>
      </c>
      <c r="G56" s="63"/>
      <c r="H56" s="187"/>
      <c r="L56" s="70"/>
    </row>
    <row r="57" spans="1:254" s="185" customFormat="1">
      <c r="A57" s="216" t="s">
        <v>14</v>
      </c>
      <c r="B57" s="185" t="s">
        <v>90</v>
      </c>
      <c r="C57" s="208">
        <v>1100</v>
      </c>
      <c r="D57" s="210" t="s">
        <v>24</v>
      </c>
      <c r="E57" s="545"/>
      <c r="F57" s="431">
        <f t="shared" si="0"/>
        <v>0</v>
      </c>
      <c r="G57" s="63"/>
      <c r="H57" s="187"/>
      <c r="L57" s="70"/>
    </row>
    <row r="58" spans="1:254" s="185" customFormat="1">
      <c r="A58" s="216" t="s">
        <v>14</v>
      </c>
      <c r="B58" s="185" t="s">
        <v>91</v>
      </c>
      <c r="C58" s="208">
        <v>25</v>
      </c>
      <c r="D58" s="210" t="s">
        <v>24</v>
      </c>
      <c r="E58" s="545"/>
      <c r="F58" s="431">
        <f t="shared" si="0"/>
        <v>0</v>
      </c>
      <c r="G58" s="63"/>
      <c r="H58" s="187"/>
      <c r="L58" s="70"/>
    </row>
    <row r="59" spans="1:254" s="185" customFormat="1">
      <c r="A59" s="216" t="s">
        <v>14</v>
      </c>
      <c r="B59" s="217" t="s">
        <v>93</v>
      </c>
      <c r="C59" s="208">
        <v>60</v>
      </c>
      <c r="D59" s="210" t="s">
        <v>24</v>
      </c>
      <c r="E59" s="545"/>
      <c r="F59" s="431">
        <f t="shared" si="0"/>
        <v>0</v>
      </c>
      <c r="G59" s="63"/>
      <c r="H59" s="187"/>
      <c r="L59" s="31"/>
    </row>
    <row r="60" spans="1:254" s="185" customFormat="1">
      <c r="A60" s="216" t="s">
        <v>14</v>
      </c>
      <c r="B60" s="217" t="s">
        <v>94</v>
      </c>
      <c r="C60" s="208">
        <v>40</v>
      </c>
      <c r="D60" s="210" t="s">
        <v>24</v>
      </c>
      <c r="E60" s="545"/>
      <c r="F60" s="431">
        <f t="shared" si="0"/>
        <v>0</v>
      </c>
      <c r="G60" s="63"/>
      <c r="H60" s="187"/>
      <c r="L60" s="31"/>
    </row>
    <row r="61" spans="1:254" s="185" customFormat="1" ht="25.75">
      <c r="A61" s="216" t="s">
        <v>14</v>
      </c>
      <c r="B61" s="217" t="s">
        <v>618</v>
      </c>
      <c r="C61" s="208">
        <v>170</v>
      </c>
      <c r="D61" s="210" t="s">
        <v>24</v>
      </c>
      <c r="E61" s="545"/>
      <c r="F61" s="431">
        <f t="shared" si="0"/>
        <v>0</v>
      </c>
      <c r="G61" s="63"/>
      <c r="H61" s="187"/>
      <c r="L61" s="31"/>
    </row>
    <row r="62" spans="1:254" s="185" customFormat="1">
      <c r="A62" s="72"/>
      <c r="B62" s="217"/>
      <c r="C62" s="370">
        <f>SUM(C54:C61)</f>
        <v>3735</v>
      </c>
      <c r="D62" s="171"/>
      <c r="E62" s="504"/>
      <c r="F62" s="212"/>
      <c r="G62" s="63"/>
      <c r="H62" s="187"/>
      <c r="L62" s="31"/>
    </row>
    <row r="63" spans="1:254" s="185" customFormat="1" ht="83.25" customHeight="1">
      <c r="A63" s="186">
        <f>+$A$3+COUNT(A$4:A62)*0.01+0.01</f>
        <v>15.11</v>
      </c>
      <c r="B63" s="68" t="s">
        <v>95</v>
      </c>
      <c r="C63" s="370"/>
      <c r="D63" s="171"/>
      <c r="E63" s="370"/>
      <c r="F63" s="212"/>
      <c r="G63" s="63"/>
      <c r="H63" s="187"/>
      <c r="L63" s="31"/>
    </row>
    <row r="64" spans="1:254" s="185" customFormat="1">
      <c r="A64" s="216" t="s">
        <v>14</v>
      </c>
      <c r="B64" s="185" t="s">
        <v>604</v>
      </c>
      <c r="C64" s="208">
        <v>50</v>
      </c>
      <c r="D64" s="210" t="s">
        <v>24</v>
      </c>
      <c r="E64" s="545"/>
      <c r="F64" s="431">
        <f t="shared" ref="F64:F70" si="1">C64*E64</f>
        <v>0</v>
      </c>
      <c r="G64" s="188"/>
      <c r="H64" s="187"/>
      <c r="K64" s="218"/>
    </row>
    <row r="65" spans="1:12" s="185" customFormat="1">
      <c r="A65" s="216" t="s">
        <v>14</v>
      </c>
      <c r="B65" s="185" t="s">
        <v>606</v>
      </c>
      <c r="C65" s="208">
        <v>50</v>
      </c>
      <c r="D65" s="210" t="s">
        <v>24</v>
      </c>
      <c r="E65" s="545"/>
      <c r="F65" s="431">
        <f t="shared" si="1"/>
        <v>0</v>
      </c>
      <c r="G65" s="188"/>
      <c r="H65" s="187"/>
      <c r="K65" s="218"/>
    </row>
    <row r="66" spans="1:12" s="185" customFormat="1">
      <c r="A66" s="216" t="s">
        <v>14</v>
      </c>
      <c r="B66" s="217" t="s">
        <v>93</v>
      </c>
      <c r="C66" s="208">
        <v>20</v>
      </c>
      <c r="D66" s="210" t="s">
        <v>24</v>
      </c>
      <c r="E66" s="545"/>
      <c r="F66" s="431">
        <f t="shared" si="1"/>
        <v>0</v>
      </c>
      <c r="G66" s="63"/>
      <c r="H66" s="187"/>
      <c r="L66" s="31"/>
    </row>
    <row r="67" spans="1:12" s="185" customFormat="1">
      <c r="A67" s="216" t="s">
        <v>14</v>
      </c>
      <c r="B67" s="217" t="s">
        <v>598</v>
      </c>
      <c r="C67" s="208">
        <v>30</v>
      </c>
      <c r="D67" s="210" t="s">
        <v>24</v>
      </c>
      <c r="E67" s="545"/>
      <c r="F67" s="431">
        <f>C67*E67</f>
        <v>0</v>
      </c>
      <c r="G67" s="63"/>
      <c r="H67" s="187"/>
      <c r="L67" s="31"/>
    </row>
    <row r="68" spans="1:12" s="185" customFormat="1">
      <c r="A68" s="216" t="s">
        <v>14</v>
      </c>
      <c r="B68" s="217" t="s">
        <v>97</v>
      </c>
      <c r="C68" s="208">
        <v>15</v>
      </c>
      <c r="D68" s="210" t="s">
        <v>24</v>
      </c>
      <c r="E68" s="545"/>
      <c r="F68" s="431">
        <f t="shared" si="1"/>
        <v>0</v>
      </c>
      <c r="H68" s="187"/>
    </row>
    <row r="69" spans="1:12" s="185" customFormat="1">
      <c r="A69" s="216" t="s">
        <v>14</v>
      </c>
      <c r="B69" s="217" t="s">
        <v>98</v>
      </c>
      <c r="C69" s="208">
        <v>15</v>
      </c>
      <c r="D69" s="210" t="s">
        <v>24</v>
      </c>
      <c r="E69" s="545"/>
      <c r="F69" s="431">
        <f t="shared" si="1"/>
        <v>0</v>
      </c>
      <c r="G69" s="63"/>
      <c r="H69" s="187"/>
    </row>
    <row r="70" spans="1:12" s="185" customFormat="1" ht="25.75">
      <c r="A70" s="216" t="s">
        <v>14</v>
      </c>
      <c r="B70" s="217" t="s">
        <v>597</v>
      </c>
      <c r="C70" s="208">
        <v>130</v>
      </c>
      <c r="D70" s="210" t="s">
        <v>24</v>
      </c>
      <c r="E70" s="545"/>
      <c r="F70" s="431">
        <f t="shared" si="1"/>
        <v>0</v>
      </c>
      <c r="G70" s="63"/>
      <c r="H70" s="187"/>
    </row>
    <row r="71" spans="1:12" s="185" customFormat="1">
      <c r="A71" s="216"/>
      <c r="B71" s="217"/>
      <c r="C71" s="208"/>
      <c r="D71" s="210"/>
      <c r="E71" s="444"/>
      <c r="F71" s="431"/>
      <c r="G71" s="63"/>
      <c r="H71" s="187"/>
    </row>
    <row r="72" spans="1:12" s="185" customFormat="1">
      <c r="A72" s="216"/>
      <c r="B72" s="217"/>
      <c r="C72" s="208"/>
      <c r="D72" s="210"/>
      <c r="E72" s="444"/>
      <c r="F72" s="431"/>
      <c r="G72" s="63"/>
      <c r="H72" s="187"/>
    </row>
    <row r="73" spans="1:12" s="185" customFormat="1" ht="25.75">
      <c r="A73" s="186">
        <f>+$A$3+COUNT(A$4:A72)*0.01+0.01</f>
        <v>15.12</v>
      </c>
      <c r="B73" s="219" t="s">
        <v>579</v>
      </c>
      <c r="C73" s="370"/>
      <c r="D73" s="171"/>
      <c r="E73" s="370"/>
      <c r="F73" s="208"/>
      <c r="G73" s="63"/>
      <c r="H73" s="187"/>
    </row>
    <row r="74" spans="1:12" s="185" customFormat="1">
      <c r="A74" s="72" t="s">
        <v>11</v>
      </c>
      <c r="B74" s="68" t="s">
        <v>580</v>
      </c>
      <c r="C74" s="370">
        <v>1</v>
      </c>
      <c r="D74" s="171" t="s">
        <v>10</v>
      </c>
      <c r="E74" s="547"/>
      <c r="F74" s="431">
        <f t="shared" ref="F74:F80" si="2">C74*E74</f>
        <v>0</v>
      </c>
      <c r="G74" s="63"/>
      <c r="H74" s="187"/>
    </row>
    <row r="75" spans="1:12" s="185" customFormat="1">
      <c r="A75" s="72" t="s">
        <v>11</v>
      </c>
      <c r="B75" s="68" t="s">
        <v>101</v>
      </c>
      <c r="C75" s="370">
        <v>1</v>
      </c>
      <c r="D75" s="171" t="s">
        <v>10</v>
      </c>
      <c r="E75" s="547"/>
      <c r="F75" s="431">
        <f t="shared" si="2"/>
        <v>0</v>
      </c>
      <c r="G75" s="63"/>
      <c r="H75" s="187"/>
    </row>
    <row r="76" spans="1:12" s="185" customFormat="1">
      <c r="A76" s="72" t="s">
        <v>11</v>
      </c>
      <c r="B76" s="68" t="s">
        <v>102</v>
      </c>
      <c r="C76" s="370">
        <v>1</v>
      </c>
      <c r="D76" s="171" t="s">
        <v>10</v>
      </c>
      <c r="E76" s="547"/>
      <c r="F76" s="431">
        <f t="shared" si="2"/>
        <v>0</v>
      </c>
      <c r="G76" s="63"/>
      <c r="H76" s="187"/>
    </row>
    <row r="77" spans="1:12" s="185" customFormat="1">
      <c r="A77" s="72" t="s">
        <v>11</v>
      </c>
      <c r="B77" s="68" t="s">
        <v>578</v>
      </c>
      <c r="C77" s="370">
        <v>7</v>
      </c>
      <c r="D77" s="171" t="s">
        <v>10</v>
      </c>
      <c r="E77" s="547"/>
      <c r="F77" s="431">
        <f t="shared" si="2"/>
        <v>0</v>
      </c>
      <c r="G77" s="63"/>
      <c r="H77" s="187"/>
    </row>
    <row r="78" spans="1:12" s="185" customFormat="1" ht="25.75">
      <c r="A78" s="72" t="s">
        <v>11</v>
      </c>
      <c r="B78" s="68" t="s">
        <v>584</v>
      </c>
      <c r="C78" s="370">
        <v>24</v>
      </c>
      <c r="D78" s="171" t="s">
        <v>10</v>
      </c>
      <c r="E78" s="504"/>
      <c r="F78" s="431">
        <f t="shared" si="2"/>
        <v>0</v>
      </c>
      <c r="G78" s="63"/>
      <c r="H78" s="187"/>
    </row>
    <row r="79" spans="1:12" s="185" customFormat="1" ht="25.75">
      <c r="A79" s="72" t="s">
        <v>11</v>
      </c>
      <c r="B79" s="68" t="s">
        <v>766</v>
      </c>
      <c r="C79" s="370">
        <v>35</v>
      </c>
      <c r="D79" s="171" t="s">
        <v>10</v>
      </c>
      <c r="E79" s="504"/>
      <c r="F79" s="431">
        <f t="shared" si="2"/>
        <v>0</v>
      </c>
      <c r="G79" s="63"/>
      <c r="H79" s="187"/>
    </row>
    <row r="80" spans="1:12" s="185" customFormat="1" ht="38.6">
      <c r="A80" s="72" t="s">
        <v>11</v>
      </c>
      <c r="B80" s="220" t="s">
        <v>567</v>
      </c>
      <c r="C80" s="208">
        <v>2</v>
      </c>
      <c r="D80" s="221" t="s">
        <v>10</v>
      </c>
      <c r="E80" s="504"/>
      <c r="F80" s="431">
        <f t="shared" si="2"/>
        <v>0</v>
      </c>
      <c r="G80" s="63"/>
      <c r="H80" s="187"/>
    </row>
    <row r="81" spans="1:12" s="185" customFormat="1">
      <c r="A81" s="72"/>
      <c r="B81" s="217"/>
      <c r="C81" s="370"/>
      <c r="D81" s="171"/>
      <c r="E81" s="370"/>
      <c r="F81" s="212"/>
      <c r="G81" s="63"/>
      <c r="H81" s="187"/>
      <c r="L81" s="31"/>
    </row>
    <row r="82" spans="1:12" s="185" customFormat="1" ht="96" customHeight="1">
      <c r="A82" s="186">
        <f>+$A$3+COUNT(A$4:A81)*0.01+0.01</f>
        <v>15.129999999999999</v>
      </c>
      <c r="B82" s="68" t="s">
        <v>854</v>
      </c>
      <c r="C82" s="370"/>
      <c r="D82" s="222"/>
      <c r="E82" s="444"/>
      <c r="F82" s="431"/>
      <c r="G82" s="213"/>
      <c r="H82" s="187"/>
    </row>
    <row r="83" spans="1:12" s="185" customFormat="1">
      <c r="A83" s="146" t="s">
        <v>11</v>
      </c>
      <c r="B83" s="68" t="s">
        <v>103</v>
      </c>
      <c r="C83" s="370">
        <v>4</v>
      </c>
      <c r="D83" s="222" t="s">
        <v>10</v>
      </c>
      <c r="E83" s="504"/>
      <c r="F83" s="431">
        <f>C83*E83</f>
        <v>0</v>
      </c>
      <c r="G83" s="213"/>
      <c r="H83" s="187"/>
    </row>
    <row r="84" spans="1:12" s="185" customFormat="1">
      <c r="A84" s="146" t="s">
        <v>11</v>
      </c>
      <c r="B84" s="68" t="s">
        <v>104</v>
      </c>
      <c r="C84" s="370">
        <v>1</v>
      </c>
      <c r="D84" s="222" t="s">
        <v>10</v>
      </c>
      <c r="E84" s="504"/>
      <c r="F84" s="431">
        <f>C84*E84</f>
        <v>0</v>
      </c>
      <c r="G84" s="213"/>
      <c r="H84" s="187"/>
    </row>
    <row r="85" spans="1:12" s="185" customFormat="1">
      <c r="A85" s="146" t="s">
        <v>11</v>
      </c>
      <c r="B85" s="68" t="s">
        <v>105</v>
      </c>
      <c r="C85" s="370">
        <v>2</v>
      </c>
      <c r="D85" s="222" t="s">
        <v>10</v>
      </c>
      <c r="E85" s="504"/>
      <c r="F85" s="431">
        <f>C85*E85</f>
        <v>0</v>
      </c>
      <c r="G85" s="213"/>
      <c r="H85" s="187"/>
    </row>
    <row r="86" spans="1:12" s="185" customFormat="1">
      <c r="A86" s="146" t="s">
        <v>11</v>
      </c>
      <c r="B86" s="68" t="s">
        <v>106</v>
      </c>
      <c r="C86" s="370">
        <v>2</v>
      </c>
      <c r="D86" s="222" t="s">
        <v>10</v>
      </c>
      <c r="E86" s="504"/>
      <c r="F86" s="431">
        <f>C86*E86</f>
        <v>0</v>
      </c>
      <c r="G86" s="213"/>
      <c r="H86" s="187"/>
    </row>
    <row r="87" spans="1:12" s="185" customFormat="1">
      <c r="A87" s="146" t="s">
        <v>11</v>
      </c>
      <c r="B87" s="68" t="s">
        <v>107</v>
      </c>
      <c r="C87" s="370">
        <v>5</v>
      </c>
      <c r="D87" s="222" t="s">
        <v>10</v>
      </c>
      <c r="E87" s="504"/>
      <c r="F87" s="431">
        <f>C87*E87</f>
        <v>0</v>
      </c>
      <c r="G87" s="213"/>
      <c r="H87" s="187"/>
    </row>
    <row r="88" spans="1:12" s="185" customFormat="1">
      <c r="A88" s="72"/>
      <c r="B88" s="217"/>
      <c r="C88" s="370"/>
      <c r="D88" s="171"/>
      <c r="E88" s="370"/>
      <c r="F88" s="212"/>
      <c r="G88" s="63"/>
      <c r="H88" s="187"/>
      <c r="L88" s="31"/>
    </row>
    <row r="89" spans="1:12" s="190" customFormat="1" ht="25.75">
      <c r="A89" s="186">
        <f>+$A$3+COUNT(A$4:A88)*0.01+0.01</f>
        <v>15.14</v>
      </c>
      <c r="B89" s="223" t="s">
        <v>108</v>
      </c>
      <c r="C89" s="208"/>
      <c r="D89" s="221"/>
      <c r="E89" s="370"/>
      <c r="F89" s="431"/>
      <c r="G89" s="62"/>
      <c r="H89" s="187"/>
      <c r="I89" s="189"/>
      <c r="J89" s="189"/>
      <c r="K89" s="189"/>
    </row>
    <row r="90" spans="1:12" s="190" customFormat="1">
      <c r="A90" s="72" t="s">
        <v>11</v>
      </c>
      <c r="B90" s="68" t="s">
        <v>109</v>
      </c>
      <c r="C90" s="370">
        <v>6</v>
      </c>
      <c r="D90" s="171" t="s">
        <v>33</v>
      </c>
      <c r="E90" s="504"/>
      <c r="F90" s="431">
        <f>C90*E90</f>
        <v>0</v>
      </c>
      <c r="G90" s="62"/>
      <c r="H90" s="187"/>
      <c r="I90" s="189"/>
      <c r="J90" s="189"/>
      <c r="K90" s="189"/>
    </row>
    <row r="91" spans="1:12" s="190" customFormat="1">
      <c r="A91" s="72"/>
      <c r="B91" s="68"/>
      <c r="C91" s="370"/>
      <c r="D91" s="171"/>
      <c r="E91" s="370"/>
      <c r="F91" s="431"/>
      <c r="G91" s="62"/>
      <c r="H91" s="187"/>
      <c r="I91" s="189"/>
      <c r="J91" s="189"/>
      <c r="K91" s="189"/>
    </row>
    <row r="92" spans="1:12" s="190" customFormat="1" ht="25.75">
      <c r="A92" s="186">
        <f>+$A$3+COUNT(A$4:A91)*0.01+0.01</f>
        <v>15.15</v>
      </c>
      <c r="B92" s="223" t="s">
        <v>110</v>
      </c>
      <c r="C92" s="208"/>
      <c r="D92" s="221"/>
      <c r="E92" s="370"/>
      <c r="F92" s="431"/>
      <c r="G92" s="62"/>
      <c r="H92" s="187"/>
      <c r="I92" s="189"/>
      <c r="J92" s="189"/>
      <c r="K92" s="189"/>
    </row>
    <row r="93" spans="1:12" s="190" customFormat="1">
      <c r="A93" s="72" t="s">
        <v>11</v>
      </c>
      <c r="B93" s="68" t="s">
        <v>111</v>
      </c>
      <c r="C93" s="370">
        <v>65</v>
      </c>
      <c r="D93" s="171" t="s">
        <v>33</v>
      </c>
      <c r="E93" s="504"/>
      <c r="F93" s="431">
        <f>C93*E93</f>
        <v>0</v>
      </c>
      <c r="G93" s="188"/>
      <c r="H93" s="187"/>
      <c r="I93" s="189"/>
      <c r="J93" s="189"/>
      <c r="K93" s="189"/>
    </row>
    <row r="94" spans="1:12" s="190" customFormat="1">
      <c r="A94" s="72" t="s">
        <v>11</v>
      </c>
      <c r="B94" s="68" t="s">
        <v>112</v>
      </c>
      <c r="C94" s="370">
        <v>1</v>
      </c>
      <c r="D94" s="171" t="s">
        <v>33</v>
      </c>
      <c r="E94" s="504"/>
      <c r="F94" s="431">
        <f>C94*E94</f>
        <v>0</v>
      </c>
      <c r="G94" s="188"/>
      <c r="H94" s="187"/>
      <c r="I94" s="189"/>
      <c r="J94" s="189"/>
      <c r="K94" s="189"/>
    </row>
    <row r="95" spans="1:12" s="190" customFormat="1">
      <c r="A95" s="72" t="s">
        <v>11</v>
      </c>
      <c r="B95" s="68" t="s">
        <v>113</v>
      </c>
      <c r="C95" s="370">
        <v>7</v>
      </c>
      <c r="D95" s="171" t="s">
        <v>33</v>
      </c>
      <c r="E95" s="504"/>
      <c r="F95" s="431">
        <f>C95*E95</f>
        <v>0</v>
      </c>
      <c r="G95" s="188"/>
      <c r="H95" s="187"/>
      <c r="I95" s="189"/>
      <c r="J95" s="189"/>
      <c r="K95" s="189"/>
    </row>
    <row r="96" spans="1:12" s="190" customFormat="1">
      <c r="A96" s="72"/>
      <c r="B96" s="68"/>
      <c r="C96" s="370"/>
      <c r="D96" s="171"/>
      <c r="E96" s="370"/>
      <c r="F96" s="431"/>
      <c r="G96" s="188"/>
      <c r="H96" s="187"/>
      <c r="I96" s="189"/>
      <c r="J96" s="189"/>
      <c r="K96" s="189"/>
    </row>
    <row r="97" spans="1:256" s="190" customFormat="1">
      <c r="A97" s="186">
        <f>+$A$3+COUNT(A$4:A96)*0.01+0.01</f>
        <v>15.16</v>
      </c>
      <c r="B97" s="223" t="s">
        <v>114</v>
      </c>
      <c r="C97" s="208"/>
      <c r="D97" s="221"/>
      <c r="E97" s="370"/>
      <c r="F97" s="431"/>
      <c r="G97" s="62"/>
      <c r="H97" s="187"/>
      <c r="I97" s="189"/>
      <c r="J97" s="189"/>
      <c r="K97" s="189"/>
    </row>
    <row r="98" spans="1:256" s="190" customFormat="1">
      <c r="A98" s="72" t="s">
        <v>11</v>
      </c>
      <c r="B98" s="68" t="s">
        <v>111</v>
      </c>
      <c r="C98" s="370">
        <v>4</v>
      </c>
      <c r="D98" s="171" t="s">
        <v>33</v>
      </c>
      <c r="E98" s="504"/>
      <c r="F98" s="431">
        <f>C98*E98</f>
        <v>0</v>
      </c>
      <c r="G98" s="188"/>
      <c r="H98" s="187"/>
      <c r="I98" s="189"/>
      <c r="J98" s="189"/>
      <c r="K98" s="189"/>
    </row>
    <row r="99" spans="1:256" s="190" customFormat="1">
      <c r="A99" s="72"/>
      <c r="B99" s="68"/>
      <c r="C99" s="370"/>
      <c r="D99" s="171"/>
      <c r="E99" s="370"/>
      <c r="F99" s="431"/>
      <c r="G99" s="188"/>
      <c r="H99" s="187"/>
      <c r="I99" s="189"/>
      <c r="J99" s="189"/>
      <c r="K99" s="189"/>
    </row>
    <row r="100" spans="1:256" s="190" customFormat="1">
      <c r="A100" s="186">
        <f>+$A$3+COUNT(A$4:A99)*0.01+0.01</f>
        <v>15.17</v>
      </c>
      <c r="B100" s="68" t="s">
        <v>115</v>
      </c>
      <c r="C100" s="370">
        <v>4</v>
      </c>
      <c r="D100" s="171" t="s">
        <v>33</v>
      </c>
      <c r="E100" s="504"/>
      <c r="F100" s="431">
        <f>C100*E100</f>
        <v>0</v>
      </c>
      <c r="G100" s="188"/>
      <c r="H100" s="187"/>
      <c r="I100" s="189"/>
      <c r="J100" s="189"/>
      <c r="K100" s="189"/>
    </row>
    <row r="101" spans="1:256" s="190" customFormat="1">
      <c r="A101" s="186"/>
      <c r="B101" s="68"/>
      <c r="C101" s="370"/>
      <c r="D101" s="171"/>
      <c r="E101" s="370"/>
      <c r="F101" s="431"/>
      <c r="G101" s="188"/>
      <c r="H101" s="187"/>
      <c r="I101" s="189"/>
      <c r="J101" s="189"/>
      <c r="K101" s="189"/>
    </row>
    <row r="102" spans="1:256" s="70" customFormat="1" ht="69" customHeight="1">
      <c r="A102" s="186">
        <f>+$A$3+COUNT(A$4:A101)*0.01+0.01</f>
        <v>15.18</v>
      </c>
      <c r="B102" s="68" t="s">
        <v>575</v>
      </c>
      <c r="C102" s="208">
        <v>4</v>
      </c>
      <c r="D102" s="221" t="s">
        <v>10</v>
      </c>
      <c r="E102" s="504"/>
      <c r="F102" s="431">
        <f>C102*E102</f>
        <v>0</v>
      </c>
      <c r="G102" s="188"/>
      <c r="H102" s="187"/>
      <c r="I102" s="190"/>
      <c r="J102" s="189"/>
      <c r="K102" s="189"/>
      <c r="L102" s="189"/>
      <c r="M102" s="189"/>
      <c r="N102" s="190"/>
      <c r="O102" s="190"/>
      <c r="P102" s="190"/>
      <c r="Q102" s="190"/>
      <c r="R102" s="190"/>
      <c r="S102" s="190"/>
      <c r="T102" s="190"/>
      <c r="U102" s="190"/>
      <c r="V102" s="190"/>
      <c r="W102" s="190"/>
      <c r="X102" s="190"/>
      <c r="Y102" s="190"/>
      <c r="Z102" s="190"/>
      <c r="AA102" s="190"/>
      <c r="AB102" s="190"/>
      <c r="AC102" s="190"/>
      <c r="AD102" s="190"/>
      <c r="AE102" s="190"/>
      <c r="AF102" s="190"/>
      <c r="AG102" s="190"/>
      <c r="AH102" s="190"/>
      <c r="AI102" s="190"/>
      <c r="AJ102" s="190"/>
      <c r="AK102" s="190"/>
      <c r="AL102" s="190"/>
      <c r="AM102" s="190"/>
      <c r="AN102" s="190"/>
      <c r="AO102" s="190"/>
      <c r="AP102" s="190"/>
      <c r="AQ102" s="190"/>
      <c r="AR102" s="190"/>
      <c r="AS102" s="190"/>
      <c r="AT102" s="190"/>
      <c r="AU102" s="190"/>
      <c r="AV102" s="190"/>
      <c r="AW102" s="190"/>
      <c r="AX102" s="190"/>
      <c r="AY102" s="190"/>
      <c r="AZ102" s="190"/>
      <c r="BA102" s="190"/>
      <c r="BB102" s="190"/>
      <c r="BC102" s="190"/>
      <c r="BD102" s="190"/>
      <c r="BE102" s="190"/>
      <c r="BF102" s="190"/>
      <c r="BG102" s="190"/>
      <c r="BH102" s="190"/>
      <c r="BI102" s="190"/>
      <c r="BJ102" s="190"/>
      <c r="BK102" s="190"/>
      <c r="BL102" s="190"/>
      <c r="BM102" s="190"/>
      <c r="BN102" s="190"/>
      <c r="BO102" s="190"/>
      <c r="BP102" s="190"/>
      <c r="BQ102" s="190"/>
      <c r="BR102" s="190"/>
      <c r="BS102" s="190"/>
      <c r="BT102" s="190"/>
      <c r="BU102" s="190"/>
      <c r="BV102" s="190"/>
      <c r="BW102" s="190"/>
      <c r="BX102" s="190"/>
      <c r="BY102" s="190"/>
      <c r="BZ102" s="190"/>
      <c r="CA102" s="190"/>
      <c r="CB102" s="190"/>
      <c r="CC102" s="190"/>
      <c r="CD102" s="190"/>
      <c r="CE102" s="190"/>
      <c r="CF102" s="190"/>
      <c r="CG102" s="190"/>
      <c r="CH102" s="190"/>
      <c r="CI102" s="190"/>
      <c r="CJ102" s="190"/>
      <c r="CK102" s="190"/>
      <c r="CL102" s="190"/>
      <c r="CM102" s="190"/>
      <c r="CN102" s="190"/>
      <c r="CO102" s="190"/>
      <c r="CP102" s="190"/>
      <c r="CQ102" s="190"/>
      <c r="CR102" s="190"/>
      <c r="CS102" s="190"/>
      <c r="CT102" s="190"/>
      <c r="CU102" s="190"/>
      <c r="CV102" s="190"/>
      <c r="CW102" s="190"/>
      <c r="CX102" s="190"/>
      <c r="CY102" s="190"/>
      <c r="CZ102" s="190"/>
      <c r="DA102" s="190"/>
      <c r="DB102" s="190"/>
      <c r="DC102" s="190"/>
      <c r="DD102" s="190"/>
      <c r="DE102" s="190"/>
      <c r="DF102" s="190"/>
      <c r="DG102" s="190"/>
      <c r="DH102" s="190"/>
      <c r="DI102" s="190"/>
      <c r="DJ102" s="190"/>
      <c r="DK102" s="190"/>
      <c r="DL102" s="190"/>
      <c r="DM102" s="190"/>
      <c r="DN102" s="190"/>
      <c r="DO102" s="190"/>
      <c r="DP102" s="190"/>
      <c r="DQ102" s="190"/>
      <c r="DR102" s="190"/>
      <c r="DS102" s="190"/>
      <c r="DT102" s="190"/>
      <c r="DU102" s="190"/>
      <c r="DV102" s="190"/>
      <c r="DW102" s="190"/>
      <c r="DX102" s="190"/>
      <c r="DY102" s="190"/>
      <c r="DZ102" s="190"/>
      <c r="EA102" s="190"/>
      <c r="EB102" s="190"/>
      <c r="EC102" s="190"/>
      <c r="ED102" s="190"/>
      <c r="EE102" s="190"/>
      <c r="EF102" s="190"/>
      <c r="EG102" s="190"/>
      <c r="EH102" s="190"/>
      <c r="EI102" s="190"/>
      <c r="EJ102" s="190"/>
      <c r="EK102" s="190"/>
      <c r="EL102" s="190"/>
      <c r="EM102" s="190"/>
      <c r="EN102" s="190"/>
      <c r="EO102" s="190"/>
      <c r="EP102" s="190"/>
      <c r="EQ102" s="190"/>
      <c r="ER102" s="190"/>
      <c r="ES102" s="190"/>
      <c r="ET102" s="190"/>
      <c r="EU102" s="190"/>
      <c r="EV102" s="190"/>
      <c r="EW102" s="190"/>
      <c r="EX102" s="190"/>
      <c r="EY102" s="190"/>
      <c r="EZ102" s="190"/>
      <c r="FA102" s="190"/>
      <c r="FB102" s="190"/>
      <c r="FC102" s="190"/>
      <c r="FD102" s="190"/>
      <c r="FE102" s="190"/>
      <c r="FF102" s="190"/>
      <c r="FG102" s="190"/>
      <c r="FH102" s="190"/>
      <c r="FI102" s="190"/>
      <c r="FJ102" s="190"/>
      <c r="FK102" s="190"/>
      <c r="FL102" s="190"/>
      <c r="FM102" s="190"/>
      <c r="FN102" s="190"/>
      <c r="FO102" s="190"/>
      <c r="FP102" s="190"/>
      <c r="FQ102" s="190"/>
      <c r="FR102" s="190"/>
      <c r="FS102" s="190"/>
      <c r="FT102" s="190"/>
      <c r="FU102" s="190"/>
      <c r="FV102" s="190"/>
      <c r="FW102" s="190"/>
      <c r="FX102" s="190"/>
      <c r="FY102" s="190"/>
      <c r="FZ102" s="190"/>
      <c r="GA102" s="190"/>
      <c r="GB102" s="190"/>
      <c r="GC102" s="190"/>
      <c r="GD102" s="190"/>
      <c r="GE102" s="190"/>
      <c r="GF102" s="190"/>
      <c r="GG102" s="190"/>
      <c r="GH102" s="190"/>
      <c r="GI102" s="190"/>
      <c r="GJ102" s="190"/>
      <c r="GK102" s="190"/>
      <c r="GL102" s="190"/>
      <c r="GM102" s="190"/>
      <c r="GN102" s="190"/>
      <c r="GO102" s="190"/>
      <c r="GP102" s="190"/>
      <c r="GQ102" s="190"/>
      <c r="GR102" s="190"/>
      <c r="GS102" s="190"/>
      <c r="GT102" s="190"/>
      <c r="GU102" s="190"/>
      <c r="GV102" s="190"/>
      <c r="GW102" s="190"/>
      <c r="GX102" s="190"/>
      <c r="GY102" s="190"/>
      <c r="GZ102" s="190"/>
      <c r="HA102" s="190"/>
      <c r="HB102" s="190"/>
      <c r="HC102" s="190"/>
      <c r="HD102" s="190"/>
      <c r="HE102" s="190"/>
      <c r="HF102" s="190"/>
      <c r="HG102" s="190"/>
      <c r="HH102" s="190"/>
      <c r="HI102" s="190"/>
      <c r="HJ102" s="190"/>
      <c r="HK102" s="190"/>
      <c r="HL102" s="190"/>
      <c r="HM102" s="190"/>
      <c r="HN102" s="190"/>
      <c r="HO102" s="190"/>
      <c r="HP102" s="190"/>
      <c r="HQ102" s="190"/>
      <c r="HR102" s="190"/>
      <c r="HS102" s="190"/>
      <c r="HT102" s="190"/>
      <c r="HU102" s="190"/>
      <c r="HV102" s="190"/>
      <c r="HW102" s="190"/>
      <c r="HX102" s="190"/>
      <c r="HY102" s="190"/>
      <c r="HZ102" s="190"/>
      <c r="IA102" s="190"/>
      <c r="IB102" s="190"/>
      <c r="IC102" s="190"/>
      <c r="ID102" s="190"/>
      <c r="IE102" s="190"/>
      <c r="IF102" s="190"/>
      <c r="IG102" s="190"/>
      <c r="IH102" s="190"/>
      <c r="II102" s="190"/>
      <c r="IJ102" s="190"/>
      <c r="IK102" s="190"/>
      <c r="IL102" s="190"/>
      <c r="IM102" s="190"/>
      <c r="IN102" s="190"/>
      <c r="IO102" s="190"/>
      <c r="IP102" s="190"/>
      <c r="IQ102" s="190"/>
      <c r="IR102" s="190"/>
      <c r="IS102" s="190"/>
      <c r="IT102" s="190"/>
      <c r="IU102" s="190"/>
      <c r="IV102" s="190"/>
    </row>
    <row r="103" spans="1:256" s="70" customFormat="1">
      <c r="A103" s="174"/>
      <c r="B103" s="68"/>
      <c r="C103" s="208"/>
      <c r="D103" s="221"/>
      <c r="E103" s="370"/>
      <c r="F103" s="431"/>
      <c r="G103" s="188"/>
      <c r="H103" s="187"/>
      <c r="I103" s="190"/>
      <c r="J103" s="189"/>
      <c r="K103" s="189"/>
      <c r="L103" s="189"/>
      <c r="M103" s="189"/>
      <c r="N103" s="190"/>
      <c r="O103" s="190"/>
      <c r="P103" s="190"/>
      <c r="Q103" s="190"/>
      <c r="R103" s="190"/>
      <c r="S103" s="190"/>
      <c r="T103" s="190"/>
      <c r="U103" s="190"/>
      <c r="V103" s="190"/>
      <c r="W103" s="190"/>
      <c r="X103" s="190"/>
      <c r="Y103" s="190"/>
      <c r="Z103" s="190"/>
      <c r="AA103" s="190"/>
      <c r="AB103" s="190"/>
      <c r="AC103" s="190"/>
      <c r="AD103" s="190"/>
      <c r="AE103" s="190"/>
      <c r="AF103" s="190"/>
      <c r="AG103" s="190"/>
      <c r="AH103" s="190"/>
      <c r="AI103" s="190"/>
      <c r="AJ103" s="190"/>
      <c r="AK103" s="190"/>
      <c r="AL103" s="190"/>
      <c r="AM103" s="190"/>
      <c r="AN103" s="190"/>
      <c r="AO103" s="190"/>
      <c r="AP103" s="190"/>
      <c r="AQ103" s="190"/>
      <c r="AR103" s="190"/>
      <c r="AS103" s="190"/>
      <c r="AT103" s="190"/>
      <c r="AU103" s="190"/>
      <c r="AV103" s="190"/>
      <c r="AW103" s="190"/>
      <c r="AX103" s="190"/>
      <c r="AY103" s="190"/>
      <c r="AZ103" s="190"/>
      <c r="BA103" s="190"/>
      <c r="BB103" s="190"/>
      <c r="BC103" s="190"/>
      <c r="BD103" s="190"/>
      <c r="BE103" s="190"/>
      <c r="BF103" s="190"/>
      <c r="BG103" s="190"/>
      <c r="BH103" s="190"/>
      <c r="BI103" s="190"/>
      <c r="BJ103" s="190"/>
      <c r="BK103" s="190"/>
      <c r="BL103" s="190"/>
      <c r="BM103" s="190"/>
      <c r="BN103" s="190"/>
      <c r="BO103" s="190"/>
      <c r="BP103" s="190"/>
      <c r="BQ103" s="190"/>
      <c r="BR103" s="190"/>
      <c r="BS103" s="190"/>
      <c r="BT103" s="190"/>
      <c r="BU103" s="190"/>
      <c r="BV103" s="190"/>
      <c r="BW103" s="190"/>
      <c r="BX103" s="190"/>
      <c r="BY103" s="190"/>
      <c r="BZ103" s="190"/>
      <c r="CA103" s="190"/>
      <c r="CB103" s="190"/>
      <c r="CC103" s="190"/>
      <c r="CD103" s="190"/>
      <c r="CE103" s="190"/>
      <c r="CF103" s="190"/>
      <c r="CG103" s="190"/>
      <c r="CH103" s="190"/>
      <c r="CI103" s="190"/>
      <c r="CJ103" s="190"/>
      <c r="CK103" s="190"/>
      <c r="CL103" s="190"/>
      <c r="CM103" s="190"/>
      <c r="CN103" s="190"/>
      <c r="CO103" s="190"/>
      <c r="CP103" s="190"/>
      <c r="CQ103" s="190"/>
      <c r="CR103" s="190"/>
      <c r="CS103" s="190"/>
      <c r="CT103" s="190"/>
      <c r="CU103" s="190"/>
      <c r="CV103" s="190"/>
      <c r="CW103" s="190"/>
      <c r="CX103" s="190"/>
      <c r="CY103" s="190"/>
      <c r="CZ103" s="190"/>
      <c r="DA103" s="190"/>
      <c r="DB103" s="190"/>
      <c r="DC103" s="190"/>
      <c r="DD103" s="190"/>
      <c r="DE103" s="190"/>
      <c r="DF103" s="190"/>
      <c r="DG103" s="190"/>
      <c r="DH103" s="190"/>
      <c r="DI103" s="190"/>
      <c r="DJ103" s="190"/>
      <c r="DK103" s="190"/>
      <c r="DL103" s="190"/>
      <c r="DM103" s="190"/>
      <c r="DN103" s="190"/>
      <c r="DO103" s="190"/>
      <c r="DP103" s="190"/>
      <c r="DQ103" s="190"/>
      <c r="DR103" s="190"/>
      <c r="DS103" s="190"/>
      <c r="DT103" s="190"/>
      <c r="DU103" s="190"/>
      <c r="DV103" s="190"/>
      <c r="DW103" s="190"/>
      <c r="DX103" s="190"/>
      <c r="DY103" s="190"/>
      <c r="DZ103" s="190"/>
      <c r="EA103" s="190"/>
      <c r="EB103" s="190"/>
      <c r="EC103" s="190"/>
      <c r="ED103" s="190"/>
      <c r="EE103" s="190"/>
      <c r="EF103" s="190"/>
      <c r="EG103" s="190"/>
      <c r="EH103" s="190"/>
      <c r="EI103" s="190"/>
      <c r="EJ103" s="190"/>
      <c r="EK103" s="190"/>
      <c r="EL103" s="190"/>
      <c r="EM103" s="190"/>
      <c r="EN103" s="190"/>
      <c r="EO103" s="190"/>
      <c r="EP103" s="190"/>
      <c r="EQ103" s="190"/>
      <c r="ER103" s="190"/>
      <c r="ES103" s="190"/>
      <c r="ET103" s="190"/>
      <c r="EU103" s="190"/>
      <c r="EV103" s="190"/>
      <c r="EW103" s="190"/>
      <c r="EX103" s="190"/>
      <c r="EY103" s="190"/>
      <c r="EZ103" s="190"/>
      <c r="FA103" s="190"/>
      <c r="FB103" s="190"/>
      <c r="FC103" s="190"/>
      <c r="FD103" s="190"/>
      <c r="FE103" s="190"/>
      <c r="FF103" s="190"/>
      <c r="FG103" s="190"/>
      <c r="FH103" s="190"/>
      <c r="FI103" s="190"/>
      <c r="FJ103" s="190"/>
      <c r="FK103" s="190"/>
      <c r="FL103" s="190"/>
      <c r="FM103" s="190"/>
      <c r="FN103" s="190"/>
      <c r="FO103" s="190"/>
      <c r="FP103" s="190"/>
      <c r="FQ103" s="190"/>
      <c r="FR103" s="190"/>
      <c r="FS103" s="190"/>
      <c r="FT103" s="190"/>
      <c r="FU103" s="190"/>
      <c r="FV103" s="190"/>
      <c r="FW103" s="190"/>
      <c r="FX103" s="190"/>
      <c r="FY103" s="190"/>
      <c r="FZ103" s="190"/>
      <c r="GA103" s="190"/>
      <c r="GB103" s="190"/>
      <c r="GC103" s="190"/>
      <c r="GD103" s="190"/>
      <c r="GE103" s="190"/>
      <c r="GF103" s="190"/>
      <c r="GG103" s="190"/>
      <c r="GH103" s="190"/>
      <c r="GI103" s="190"/>
      <c r="GJ103" s="190"/>
      <c r="GK103" s="190"/>
      <c r="GL103" s="190"/>
      <c r="GM103" s="190"/>
      <c r="GN103" s="190"/>
      <c r="GO103" s="190"/>
      <c r="GP103" s="190"/>
      <c r="GQ103" s="190"/>
      <c r="GR103" s="190"/>
      <c r="GS103" s="190"/>
      <c r="GT103" s="190"/>
      <c r="GU103" s="190"/>
      <c r="GV103" s="190"/>
      <c r="GW103" s="190"/>
      <c r="GX103" s="190"/>
      <c r="GY103" s="190"/>
      <c r="GZ103" s="190"/>
      <c r="HA103" s="190"/>
      <c r="HB103" s="190"/>
      <c r="HC103" s="190"/>
      <c r="HD103" s="190"/>
      <c r="HE103" s="190"/>
      <c r="HF103" s="190"/>
      <c r="HG103" s="190"/>
      <c r="HH103" s="190"/>
      <c r="HI103" s="190"/>
      <c r="HJ103" s="190"/>
      <c r="HK103" s="190"/>
      <c r="HL103" s="190"/>
      <c r="HM103" s="190"/>
      <c r="HN103" s="190"/>
      <c r="HO103" s="190"/>
      <c r="HP103" s="190"/>
      <c r="HQ103" s="190"/>
      <c r="HR103" s="190"/>
      <c r="HS103" s="190"/>
      <c r="HT103" s="190"/>
      <c r="HU103" s="190"/>
      <c r="HV103" s="190"/>
      <c r="HW103" s="190"/>
      <c r="HX103" s="190"/>
      <c r="HY103" s="190"/>
      <c r="HZ103" s="190"/>
      <c r="IA103" s="190"/>
      <c r="IB103" s="190"/>
      <c r="IC103" s="190"/>
      <c r="ID103" s="190"/>
      <c r="IE103" s="190"/>
      <c r="IF103" s="190"/>
      <c r="IG103" s="190"/>
      <c r="IH103" s="190"/>
      <c r="II103" s="190"/>
      <c r="IJ103" s="190"/>
      <c r="IK103" s="190"/>
      <c r="IL103" s="190"/>
      <c r="IM103" s="190"/>
      <c r="IN103" s="190"/>
      <c r="IO103" s="190"/>
      <c r="IP103" s="190"/>
      <c r="IQ103" s="190"/>
      <c r="IR103" s="190"/>
      <c r="IS103" s="190"/>
      <c r="IT103" s="190"/>
      <c r="IU103" s="190"/>
      <c r="IV103" s="190"/>
    </row>
    <row r="104" spans="1:256" s="70" customFormat="1" ht="25.75">
      <c r="A104" s="186">
        <f>+$A$3+COUNT(A$4:A103)*0.01+0.01</f>
        <v>15.19</v>
      </c>
      <c r="B104" s="223" t="s">
        <v>747</v>
      </c>
      <c r="C104" s="124">
        <v>18</v>
      </c>
      <c r="D104" s="221" t="s">
        <v>15</v>
      </c>
      <c r="E104" s="541"/>
      <c r="F104" s="431">
        <f>C104*E104</f>
        <v>0</v>
      </c>
      <c r="G104" s="188"/>
      <c r="H104" s="187"/>
      <c r="I104" s="190"/>
      <c r="J104" s="189"/>
      <c r="K104" s="189"/>
      <c r="L104" s="189"/>
      <c r="M104" s="189"/>
      <c r="N104" s="190"/>
      <c r="O104" s="190"/>
      <c r="P104" s="190"/>
      <c r="Q104" s="190"/>
      <c r="R104" s="190"/>
      <c r="S104" s="190"/>
      <c r="T104" s="190"/>
      <c r="U104" s="190"/>
      <c r="V104" s="190"/>
      <c r="W104" s="190"/>
      <c r="X104" s="190"/>
      <c r="Y104" s="190"/>
      <c r="Z104" s="190"/>
      <c r="AA104" s="190"/>
      <c r="AB104" s="190"/>
      <c r="AC104" s="190"/>
      <c r="AD104" s="190"/>
      <c r="AE104" s="190"/>
      <c r="AF104" s="190"/>
      <c r="AG104" s="190"/>
      <c r="AH104" s="190"/>
      <c r="AI104" s="190"/>
      <c r="AJ104" s="190"/>
      <c r="AK104" s="190"/>
      <c r="AL104" s="190"/>
      <c r="AM104" s="190"/>
      <c r="AN104" s="190"/>
      <c r="AO104" s="190"/>
      <c r="AP104" s="190"/>
      <c r="AQ104" s="190"/>
      <c r="AR104" s="190"/>
      <c r="AS104" s="190"/>
      <c r="AT104" s="190"/>
      <c r="AU104" s="190"/>
      <c r="AV104" s="190"/>
      <c r="AW104" s="190"/>
      <c r="AX104" s="190"/>
      <c r="AY104" s="190"/>
      <c r="AZ104" s="190"/>
      <c r="BA104" s="190"/>
      <c r="BB104" s="190"/>
      <c r="BC104" s="190"/>
      <c r="BD104" s="190"/>
      <c r="BE104" s="190"/>
      <c r="BF104" s="190"/>
      <c r="BG104" s="190"/>
      <c r="BH104" s="190"/>
      <c r="BI104" s="190"/>
      <c r="BJ104" s="190"/>
      <c r="BK104" s="190"/>
      <c r="BL104" s="190"/>
      <c r="BM104" s="190"/>
      <c r="BN104" s="190"/>
      <c r="BO104" s="190"/>
      <c r="BP104" s="190"/>
      <c r="BQ104" s="190"/>
      <c r="BR104" s="190"/>
      <c r="BS104" s="190"/>
      <c r="BT104" s="190"/>
      <c r="BU104" s="190"/>
      <c r="BV104" s="190"/>
      <c r="BW104" s="190"/>
      <c r="BX104" s="190"/>
      <c r="BY104" s="190"/>
      <c r="BZ104" s="190"/>
      <c r="CA104" s="190"/>
      <c r="CB104" s="190"/>
      <c r="CC104" s="190"/>
      <c r="CD104" s="190"/>
      <c r="CE104" s="190"/>
      <c r="CF104" s="190"/>
      <c r="CG104" s="190"/>
      <c r="CH104" s="190"/>
      <c r="CI104" s="190"/>
      <c r="CJ104" s="190"/>
      <c r="CK104" s="190"/>
      <c r="CL104" s="190"/>
      <c r="CM104" s="190"/>
      <c r="CN104" s="190"/>
      <c r="CO104" s="190"/>
      <c r="CP104" s="190"/>
      <c r="CQ104" s="190"/>
      <c r="CR104" s="190"/>
      <c r="CS104" s="190"/>
      <c r="CT104" s="190"/>
      <c r="CU104" s="190"/>
      <c r="CV104" s="190"/>
      <c r="CW104" s="190"/>
      <c r="CX104" s="190"/>
      <c r="CY104" s="190"/>
      <c r="CZ104" s="190"/>
      <c r="DA104" s="190"/>
      <c r="DB104" s="190"/>
      <c r="DC104" s="190"/>
      <c r="DD104" s="190"/>
      <c r="DE104" s="190"/>
      <c r="DF104" s="190"/>
      <c r="DG104" s="190"/>
      <c r="DH104" s="190"/>
      <c r="DI104" s="190"/>
      <c r="DJ104" s="190"/>
      <c r="DK104" s="190"/>
      <c r="DL104" s="190"/>
      <c r="DM104" s="190"/>
      <c r="DN104" s="190"/>
      <c r="DO104" s="190"/>
      <c r="DP104" s="190"/>
      <c r="DQ104" s="190"/>
      <c r="DR104" s="190"/>
      <c r="DS104" s="190"/>
      <c r="DT104" s="190"/>
      <c r="DU104" s="190"/>
      <c r="DV104" s="190"/>
      <c r="DW104" s="190"/>
      <c r="DX104" s="190"/>
      <c r="DY104" s="190"/>
      <c r="DZ104" s="190"/>
      <c r="EA104" s="190"/>
      <c r="EB104" s="190"/>
      <c r="EC104" s="190"/>
      <c r="ED104" s="190"/>
      <c r="EE104" s="190"/>
      <c r="EF104" s="190"/>
      <c r="EG104" s="190"/>
      <c r="EH104" s="190"/>
      <c r="EI104" s="190"/>
      <c r="EJ104" s="190"/>
      <c r="EK104" s="190"/>
      <c r="EL104" s="190"/>
      <c r="EM104" s="190"/>
      <c r="EN104" s="190"/>
      <c r="EO104" s="190"/>
      <c r="EP104" s="190"/>
      <c r="EQ104" s="190"/>
      <c r="ER104" s="190"/>
      <c r="ES104" s="190"/>
      <c r="ET104" s="190"/>
      <c r="EU104" s="190"/>
      <c r="EV104" s="190"/>
      <c r="EW104" s="190"/>
      <c r="EX104" s="190"/>
      <c r="EY104" s="190"/>
      <c r="EZ104" s="190"/>
      <c r="FA104" s="190"/>
      <c r="FB104" s="190"/>
      <c r="FC104" s="190"/>
      <c r="FD104" s="190"/>
      <c r="FE104" s="190"/>
      <c r="FF104" s="190"/>
      <c r="FG104" s="190"/>
      <c r="FH104" s="190"/>
      <c r="FI104" s="190"/>
      <c r="FJ104" s="190"/>
      <c r="FK104" s="190"/>
      <c r="FL104" s="190"/>
      <c r="FM104" s="190"/>
      <c r="FN104" s="190"/>
      <c r="FO104" s="190"/>
      <c r="FP104" s="190"/>
      <c r="FQ104" s="190"/>
      <c r="FR104" s="190"/>
      <c r="FS104" s="190"/>
      <c r="FT104" s="190"/>
      <c r="FU104" s="190"/>
      <c r="FV104" s="190"/>
      <c r="FW104" s="190"/>
      <c r="FX104" s="190"/>
      <c r="FY104" s="190"/>
      <c r="FZ104" s="190"/>
      <c r="GA104" s="190"/>
      <c r="GB104" s="190"/>
      <c r="GC104" s="190"/>
      <c r="GD104" s="190"/>
      <c r="GE104" s="190"/>
      <c r="GF104" s="190"/>
      <c r="GG104" s="190"/>
      <c r="GH104" s="190"/>
      <c r="GI104" s="190"/>
      <c r="GJ104" s="190"/>
      <c r="GK104" s="190"/>
      <c r="GL104" s="190"/>
      <c r="GM104" s="190"/>
      <c r="GN104" s="190"/>
      <c r="GO104" s="190"/>
      <c r="GP104" s="190"/>
      <c r="GQ104" s="190"/>
      <c r="GR104" s="190"/>
      <c r="GS104" s="190"/>
      <c r="GT104" s="190"/>
      <c r="GU104" s="190"/>
      <c r="GV104" s="190"/>
      <c r="GW104" s="190"/>
      <c r="GX104" s="190"/>
      <c r="GY104" s="190"/>
      <c r="GZ104" s="190"/>
      <c r="HA104" s="190"/>
      <c r="HB104" s="190"/>
      <c r="HC104" s="190"/>
      <c r="HD104" s="190"/>
      <c r="HE104" s="190"/>
      <c r="HF104" s="190"/>
      <c r="HG104" s="190"/>
      <c r="HH104" s="190"/>
      <c r="HI104" s="190"/>
      <c r="HJ104" s="190"/>
      <c r="HK104" s="190"/>
      <c r="HL104" s="190"/>
      <c r="HM104" s="190"/>
      <c r="HN104" s="190"/>
      <c r="HO104" s="190"/>
      <c r="HP104" s="190"/>
      <c r="HQ104" s="190"/>
      <c r="HR104" s="190"/>
      <c r="HS104" s="190"/>
      <c r="HT104" s="190"/>
      <c r="HU104" s="190"/>
      <c r="HV104" s="190"/>
      <c r="HW104" s="190"/>
      <c r="HX104" s="190"/>
      <c r="HY104" s="190"/>
      <c r="HZ104" s="190"/>
      <c r="IA104" s="190"/>
      <c r="IB104" s="190"/>
      <c r="IC104" s="190"/>
      <c r="ID104" s="190"/>
      <c r="IE104" s="190"/>
      <c r="IF104" s="190"/>
      <c r="IG104" s="190"/>
      <c r="IH104" s="190"/>
      <c r="II104" s="190"/>
      <c r="IJ104" s="190"/>
      <c r="IK104" s="190"/>
      <c r="IL104" s="190"/>
      <c r="IM104" s="190"/>
      <c r="IN104" s="190"/>
      <c r="IO104" s="190"/>
      <c r="IP104" s="190"/>
      <c r="IQ104" s="190"/>
      <c r="IR104" s="190"/>
      <c r="IS104" s="190"/>
      <c r="IT104" s="190"/>
      <c r="IU104" s="190"/>
      <c r="IV104" s="190"/>
    </row>
    <row r="105" spans="1:256" s="185" customFormat="1">
      <c r="A105" s="186"/>
      <c r="B105" s="81"/>
      <c r="C105" s="208"/>
      <c r="D105" s="221"/>
      <c r="E105" s="370"/>
      <c r="F105" s="431"/>
      <c r="G105" s="63"/>
      <c r="H105" s="187"/>
    </row>
    <row r="106" spans="1:256" s="185" customFormat="1">
      <c r="A106" s="186">
        <f>+$A$3+COUNT(A$4:A105)*0.01+0.01</f>
        <v>15.2</v>
      </c>
      <c r="B106" s="81" t="s">
        <v>119</v>
      </c>
      <c r="C106" s="208"/>
      <c r="D106" s="221"/>
      <c r="E106" s="444"/>
      <c r="F106" s="212"/>
      <c r="H106" s="187"/>
    </row>
    <row r="107" spans="1:256" s="185" customFormat="1">
      <c r="A107" s="72" t="s">
        <v>11</v>
      </c>
      <c r="B107" s="81" t="s">
        <v>120</v>
      </c>
      <c r="C107" s="208">
        <v>10</v>
      </c>
      <c r="D107" s="221" t="s">
        <v>33</v>
      </c>
      <c r="E107" s="504"/>
      <c r="F107" s="431">
        <f>C107*E107</f>
        <v>0</v>
      </c>
      <c r="H107" s="187"/>
    </row>
    <row r="108" spans="1:256" s="185" customFormat="1">
      <c r="A108" s="72" t="s">
        <v>11</v>
      </c>
      <c r="B108" s="81" t="s">
        <v>121</v>
      </c>
      <c r="C108" s="208">
        <v>5</v>
      </c>
      <c r="D108" s="221" t="s">
        <v>33</v>
      </c>
      <c r="E108" s="504"/>
      <c r="F108" s="431">
        <f>C108*E108</f>
        <v>0</v>
      </c>
      <c r="H108" s="187"/>
    </row>
    <row r="109" spans="1:256" s="185" customFormat="1">
      <c r="A109" s="174"/>
      <c r="B109" s="81"/>
      <c r="C109" s="124"/>
      <c r="D109" s="221"/>
      <c r="E109" s="510"/>
      <c r="F109" s="431"/>
      <c r="H109" s="187"/>
    </row>
    <row r="110" spans="1:256" s="190" customFormat="1" ht="25.75">
      <c r="A110" s="186">
        <f>+$A$3+COUNT(A$4:A109)*0.01+0.01</f>
        <v>15.209999999999999</v>
      </c>
      <c r="B110" s="224" t="s">
        <v>122</v>
      </c>
      <c r="C110" s="208">
        <v>3</v>
      </c>
      <c r="D110" s="221" t="s">
        <v>15</v>
      </c>
      <c r="E110" s="504"/>
      <c r="F110" s="431">
        <f>C110*E110</f>
        <v>0</v>
      </c>
      <c r="H110" s="187"/>
      <c r="IH110" s="185"/>
      <c r="II110" s="185"/>
      <c r="IJ110" s="185"/>
      <c r="IK110" s="185"/>
      <c r="IL110" s="185"/>
      <c r="IM110" s="185"/>
      <c r="IN110" s="185"/>
      <c r="IO110" s="185"/>
      <c r="IP110" s="185"/>
      <c r="IQ110" s="185"/>
      <c r="IR110" s="185"/>
      <c r="IS110" s="185"/>
      <c r="IT110" s="185"/>
    </row>
    <row r="111" spans="1:256" s="226" customFormat="1">
      <c r="A111" s="191"/>
      <c r="B111" s="68"/>
      <c r="C111" s="370"/>
      <c r="D111" s="171"/>
      <c r="E111" s="444"/>
      <c r="F111" s="431"/>
      <c r="G111" s="225"/>
      <c r="H111" s="187"/>
      <c r="IN111" s="227"/>
      <c r="IO111" s="227"/>
      <c r="IP111" s="227"/>
      <c r="IQ111" s="227"/>
      <c r="IR111" s="227"/>
      <c r="IS111" s="227"/>
      <c r="IT111" s="227"/>
    </row>
    <row r="112" spans="1:256" s="93" customFormat="1" ht="25.75">
      <c r="A112" s="186">
        <f>+$A$3+COUNT(A$4:A111)*0.01+0.01</f>
        <v>15.22</v>
      </c>
      <c r="B112" s="223" t="s">
        <v>116</v>
      </c>
      <c r="C112" s="201"/>
      <c r="D112" s="228"/>
      <c r="E112" s="437"/>
      <c r="F112" s="430"/>
      <c r="G112" s="94"/>
      <c r="H112" s="187"/>
    </row>
    <row r="113" spans="1:254" s="93" customFormat="1">
      <c r="A113" s="229" t="s">
        <v>11</v>
      </c>
      <c r="B113" s="223" t="s">
        <v>117</v>
      </c>
      <c r="C113" s="201">
        <v>3</v>
      </c>
      <c r="D113" s="228" t="s">
        <v>33</v>
      </c>
      <c r="E113" s="542"/>
      <c r="F113" s="430">
        <f>C113*E113</f>
        <v>0</v>
      </c>
      <c r="G113" s="94"/>
      <c r="H113" s="187"/>
    </row>
    <row r="114" spans="1:254" s="93" customFormat="1">
      <c r="A114" s="229" t="s">
        <v>11</v>
      </c>
      <c r="B114" s="223" t="s">
        <v>118</v>
      </c>
      <c r="C114" s="193">
        <v>38</v>
      </c>
      <c r="D114" s="228" t="s">
        <v>33</v>
      </c>
      <c r="E114" s="542"/>
      <c r="F114" s="430">
        <f>C114*E114</f>
        <v>0</v>
      </c>
      <c r="G114" s="94"/>
      <c r="H114" s="187"/>
    </row>
    <row r="115" spans="1:254" s="93" customFormat="1">
      <c r="A115" s="90"/>
      <c r="B115" s="230"/>
      <c r="C115" s="446"/>
      <c r="E115" s="510"/>
      <c r="F115" s="124"/>
      <c r="G115" s="94"/>
      <c r="H115" s="187"/>
    </row>
    <row r="116" spans="1:254" s="93" customFormat="1" ht="38.6">
      <c r="A116" s="186">
        <f>+$A$3+COUNT(A$4:A115)*0.01+0.01</f>
        <v>15.23</v>
      </c>
      <c r="B116" s="223" t="s">
        <v>488</v>
      </c>
      <c r="C116" s="446">
        <v>11</v>
      </c>
      <c r="D116" s="231" t="s">
        <v>33</v>
      </c>
      <c r="E116" s="548"/>
      <c r="F116" s="430">
        <f>C116*E116</f>
        <v>0</v>
      </c>
      <c r="G116" s="94"/>
      <c r="H116" s="187"/>
    </row>
    <row r="117" spans="1:254" s="93" customFormat="1">
      <c r="A117" s="90"/>
      <c r="B117" s="223"/>
      <c r="C117" s="446"/>
      <c r="D117" s="231"/>
      <c r="E117" s="512"/>
      <c r="F117" s="430"/>
      <c r="G117" s="94"/>
      <c r="H117" s="187"/>
    </row>
    <row r="118" spans="1:254" s="93" customFormat="1" ht="38.6">
      <c r="A118" s="186">
        <f>+$A$3+COUNT(A$4:A117)*0.01+0.01</f>
        <v>15.24</v>
      </c>
      <c r="B118" s="223" t="s">
        <v>490</v>
      </c>
      <c r="C118" s="446">
        <v>18</v>
      </c>
      <c r="D118" s="231" t="s">
        <v>33</v>
      </c>
      <c r="E118" s="548"/>
      <c r="F118" s="430">
        <f>C118*E118</f>
        <v>0</v>
      </c>
      <c r="G118" s="94"/>
      <c r="H118" s="187"/>
    </row>
    <row r="119" spans="1:254" s="93" customFormat="1">
      <c r="A119" s="186"/>
      <c r="B119" s="81"/>
      <c r="C119" s="201"/>
      <c r="D119" s="228"/>
      <c r="E119" s="437"/>
      <c r="F119" s="430"/>
      <c r="G119" s="94"/>
      <c r="H119" s="187"/>
    </row>
    <row r="120" spans="1:254" s="226" customFormat="1">
      <c r="A120" s="191"/>
      <c r="B120" s="68"/>
      <c r="C120" s="370"/>
      <c r="D120" s="171"/>
      <c r="E120" s="444"/>
      <c r="F120" s="431"/>
      <c r="G120" s="225"/>
      <c r="H120" s="187"/>
      <c r="IN120" s="227"/>
      <c r="IO120" s="227"/>
      <c r="IP120" s="227"/>
      <c r="IQ120" s="227"/>
      <c r="IR120" s="227"/>
      <c r="IS120" s="227"/>
      <c r="IT120" s="227"/>
    </row>
    <row r="121" spans="1:254" s="226" customFormat="1">
      <c r="A121" s="186">
        <f>+$A$3+COUNT(A$4:A110)*0.01+0.01</f>
        <v>15.22</v>
      </c>
      <c r="B121" s="219" t="s">
        <v>123</v>
      </c>
      <c r="C121" s="437"/>
      <c r="D121" s="232"/>
      <c r="E121" s="437"/>
      <c r="F121" s="201"/>
      <c r="G121" s="225"/>
      <c r="H121" s="187"/>
      <c r="IN121" s="227"/>
      <c r="IO121" s="227"/>
      <c r="IP121" s="227"/>
      <c r="IQ121" s="227"/>
      <c r="IR121" s="227"/>
      <c r="IS121" s="227"/>
      <c r="IT121" s="227"/>
    </row>
    <row r="122" spans="1:254" s="226" customFormat="1" ht="38.6">
      <c r="A122" s="198" t="s">
        <v>11</v>
      </c>
      <c r="B122" s="68" t="s">
        <v>125</v>
      </c>
      <c r="C122" s="437">
        <v>1</v>
      </c>
      <c r="D122" s="232" t="s">
        <v>10</v>
      </c>
      <c r="E122" s="504"/>
      <c r="F122" s="430">
        <f t="shared" ref="F122:F127" si="3">C122*E122</f>
        <v>0</v>
      </c>
      <c r="G122" s="225"/>
      <c r="H122" s="187"/>
      <c r="IN122" s="227"/>
      <c r="IO122" s="227"/>
      <c r="IP122" s="227"/>
      <c r="IQ122" s="227"/>
      <c r="IR122" s="227"/>
      <c r="IS122" s="227"/>
      <c r="IT122" s="227"/>
    </row>
    <row r="123" spans="1:254" s="226" customFormat="1" ht="38.6">
      <c r="A123" s="198" t="s">
        <v>11</v>
      </c>
      <c r="B123" s="68" t="s">
        <v>126</v>
      </c>
      <c r="C123" s="437">
        <v>1</v>
      </c>
      <c r="D123" s="232" t="s">
        <v>10</v>
      </c>
      <c r="E123" s="504"/>
      <c r="F123" s="430">
        <f t="shared" si="3"/>
        <v>0</v>
      </c>
      <c r="G123" s="225"/>
      <c r="H123" s="187"/>
      <c r="IN123" s="227"/>
      <c r="IO123" s="227"/>
      <c r="IP123" s="227"/>
      <c r="IQ123" s="227"/>
      <c r="IR123" s="227"/>
      <c r="IS123" s="227"/>
      <c r="IT123" s="227"/>
    </row>
    <row r="124" spans="1:254" s="226" customFormat="1">
      <c r="A124" s="198" t="s">
        <v>11</v>
      </c>
      <c r="B124" s="68" t="s">
        <v>127</v>
      </c>
      <c r="C124" s="437">
        <v>110</v>
      </c>
      <c r="D124" s="232" t="s">
        <v>12</v>
      </c>
      <c r="E124" s="504"/>
      <c r="F124" s="430">
        <f t="shared" si="3"/>
        <v>0</v>
      </c>
      <c r="G124" s="225"/>
      <c r="H124" s="187"/>
      <c r="IN124" s="227"/>
      <c r="IO124" s="227"/>
      <c r="IP124" s="227"/>
      <c r="IQ124" s="227"/>
      <c r="IR124" s="227"/>
      <c r="IS124" s="227"/>
      <c r="IT124" s="227"/>
    </row>
    <row r="125" spans="1:254" s="226" customFormat="1">
      <c r="A125" s="198" t="s">
        <v>11</v>
      </c>
      <c r="B125" s="68" t="s">
        <v>128</v>
      </c>
      <c r="C125" s="437">
        <v>80</v>
      </c>
      <c r="D125" s="232" t="s">
        <v>12</v>
      </c>
      <c r="E125" s="504"/>
      <c r="F125" s="430">
        <f t="shared" si="3"/>
        <v>0</v>
      </c>
      <c r="G125" s="225"/>
      <c r="H125" s="187"/>
      <c r="IN125" s="227"/>
      <c r="IO125" s="227"/>
      <c r="IP125" s="227"/>
      <c r="IQ125" s="227"/>
      <c r="IR125" s="227"/>
      <c r="IS125" s="227"/>
      <c r="IT125" s="227"/>
    </row>
    <row r="126" spans="1:254" s="226" customFormat="1" ht="51.45">
      <c r="A126" s="198" t="s">
        <v>11</v>
      </c>
      <c r="B126" s="68" t="s">
        <v>130</v>
      </c>
      <c r="C126" s="437">
        <v>55</v>
      </c>
      <c r="D126" s="232" t="s">
        <v>10</v>
      </c>
      <c r="E126" s="504"/>
      <c r="F126" s="430">
        <f t="shared" si="3"/>
        <v>0</v>
      </c>
      <c r="G126" s="225"/>
      <c r="H126" s="187"/>
      <c r="IN126" s="227"/>
      <c r="IO126" s="227"/>
      <c r="IP126" s="227"/>
      <c r="IQ126" s="227"/>
      <c r="IR126" s="227"/>
      <c r="IS126" s="227"/>
      <c r="IT126" s="227"/>
    </row>
    <row r="127" spans="1:254" s="226" customFormat="1">
      <c r="A127" s="198" t="s">
        <v>11</v>
      </c>
      <c r="B127" s="68" t="s">
        <v>131</v>
      </c>
      <c r="C127" s="437">
        <v>1</v>
      </c>
      <c r="D127" s="232" t="s">
        <v>10</v>
      </c>
      <c r="E127" s="504"/>
      <c r="F127" s="430">
        <f t="shared" si="3"/>
        <v>0</v>
      </c>
      <c r="G127" s="225"/>
      <c r="H127" s="187"/>
      <c r="IN127" s="227"/>
      <c r="IO127" s="227"/>
      <c r="IP127" s="227"/>
      <c r="IQ127" s="227"/>
      <c r="IR127" s="227"/>
      <c r="IS127" s="227"/>
      <c r="IT127" s="227"/>
    </row>
    <row r="128" spans="1:254" s="226" customFormat="1">
      <c r="A128" s="233"/>
      <c r="B128" s="68"/>
      <c r="C128" s="437"/>
      <c r="D128" s="232"/>
      <c r="E128" s="513"/>
      <c r="F128" s="430"/>
      <c r="G128" s="225"/>
      <c r="IN128" s="227"/>
      <c r="IO128" s="227"/>
      <c r="IP128" s="227"/>
      <c r="IQ128" s="227"/>
      <c r="IR128" s="227"/>
      <c r="IS128" s="227"/>
      <c r="IT128" s="227"/>
    </row>
    <row r="129" spans="1:254" s="236" customFormat="1" ht="25.75">
      <c r="A129" s="186">
        <f>+$A$3+COUNT(A$4:A128)*0.01+0.01</f>
        <v>15.26</v>
      </c>
      <c r="B129" s="234" t="s">
        <v>132</v>
      </c>
      <c r="C129" s="430"/>
      <c r="D129" s="235"/>
      <c r="E129" s="514"/>
      <c r="F129" s="430"/>
      <c r="G129" s="188"/>
      <c r="IN129" s="96"/>
      <c r="IO129" s="96"/>
      <c r="IP129" s="96"/>
      <c r="IQ129" s="96"/>
      <c r="IR129" s="96"/>
      <c r="IS129" s="96"/>
      <c r="IT129" s="96"/>
    </row>
    <row r="130" spans="1:254" s="185" customFormat="1" ht="41.25" customHeight="1">
      <c r="A130" s="198" t="s">
        <v>11</v>
      </c>
      <c r="B130" s="237" t="s">
        <v>754</v>
      </c>
      <c r="C130" s="431">
        <v>1</v>
      </c>
      <c r="D130" s="238" t="s">
        <v>10</v>
      </c>
      <c r="E130" s="549"/>
      <c r="F130" s="431">
        <f>C130*E130</f>
        <v>0</v>
      </c>
      <c r="G130" s="239"/>
    </row>
    <row r="131" spans="1:254" s="28" customFormat="1">
      <c r="A131" s="240" t="s">
        <v>11</v>
      </c>
      <c r="B131" s="237" t="s">
        <v>764</v>
      </c>
      <c r="C131" s="437">
        <v>1</v>
      </c>
      <c r="D131" s="241" t="s">
        <v>10</v>
      </c>
      <c r="E131" s="549"/>
      <c r="F131" s="431">
        <f>C131*E131</f>
        <v>0</v>
      </c>
      <c r="G131" s="239"/>
      <c r="H131" s="185"/>
    </row>
    <row r="132" spans="1:254" s="185" customFormat="1" ht="25.75">
      <c r="A132" s="146" t="s">
        <v>11</v>
      </c>
      <c r="B132" s="237" t="s">
        <v>133</v>
      </c>
      <c r="C132" s="437">
        <v>1</v>
      </c>
      <c r="D132" s="238" t="s">
        <v>10</v>
      </c>
      <c r="E132" s="549"/>
      <c r="F132" s="431">
        <f>C132*E132</f>
        <v>0</v>
      </c>
      <c r="G132" s="239"/>
    </row>
    <row r="133" spans="1:254" s="236" customFormat="1">
      <c r="A133" s="146" t="s">
        <v>11</v>
      </c>
      <c r="B133" s="237" t="s">
        <v>60</v>
      </c>
      <c r="C133" s="437">
        <v>1</v>
      </c>
      <c r="D133" s="242" t="s">
        <v>10</v>
      </c>
      <c r="E133" s="504"/>
      <c r="F133" s="431">
        <f>C133*E133</f>
        <v>0</v>
      </c>
      <c r="G133" s="188"/>
      <c r="IN133" s="96"/>
      <c r="IO133" s="96"/>
      <c r="IP133" s="96"/>
      <c r="IQ133" s="96"/>
      <c r="IR133" s="96"/>
      <c r="IS133" s="96"/>
      <c r="IT133" s="96"/>
    </row>
    <row r="134" spans="1:254" s="180" customFormat="1" ht="13.3" thickBot="1">
      <c r="A134" s="243"/>
      <c r="B134" s="108"/>
      <c r="C134" s="447"/>
      <c r="D134" s="244"/>
      <c r="E134" s="515"/>
      <c r="F134" s="455"/>
      <c r="G134" s="245"/>
      <c r="IM134" s="172"/>
      <c r="IN134" s="172"/>
      <c r="IO134" s="172"/>
      <c r="IP134" s="172"/>
      <c r="IQ134" s="172"/>
      <c r="IR134" s="172"/>
      <c r="IS134" s="172"/>
      <c r="IT134" s="172"/>
    </row>
    <row r="135" spans="1:254" ht="13.3" thickTop="1">
      <c r="A135" s="173"/>
      <c r="B135" s="65" t="s">
        <v>134</v>
      </c>
      <c r="C135" s="370"/>
      <c r="D135" s="171"/>
      <c r="E135" s="370"/>
      <c r="F135" s="461">
        <f>SUM(,F25,F29:F134)</f>
        <v>0</v>
      </c>
      <c r="G135" s="63"/>
    </row>
    <row r="136" spans="1:254">
      <c r="A136" s="173"/>
      <c r="B136" s="246"/>
      <c r="C136" s="370"/>
      <c r="D136" s="171"/>
      <c r="E136" s="370"/>
      <c r="F136" s="208"/>
      <c r="G136" s="63"/>
    </row>
    <row r="139" spans="1:254" s="93" customFormat="1">
      <c r="A139" s="140">
        <v>16</v>
      </c>
      <c r="B139" s="59" t="s">
        <v>828</v>
      </c>
      <c r="C139" s="448"/>
      <c r="E139" s="516"/>
      <c r="F139" s="456"/>
      <c r="G139" s="141"/>
    </row>
    <row r="140" spans="1:254" s="93" customFormat="1">
      <c r="A140" s="140"/>
      <c r="B140" s="114" t="s">
        <v>13</v>
      </c>
      <c r="C140" s="448"/>
      <c r="E140" s="516"/>
      <c r="F140" s="456"/>
      <c r="G140" s="141"/>
    </row>
    <row r="141" spans="1:254" s="93" customFormat="1">
      <c r="A141" s="140"/>
      <c r="B141" s="247"/>
      <c r="C141" s="448"/>
      <c r="E141" s="516"/>
      <c r="F141" s="456"/>
      <c r="G141" s="141"/>
    </row>
    <row r="142" spans="1:254" s="93" customFormat="1">
      <c r="A142" s="140"/>
      <c r="B142" s="114" t="s">
        <v>25</v>
      </c>
      <c r="C142" s="448"/>
      <c r="E142" s="516"/>
      <c r="F142" s="456"/>
      <c r="G142" s="141"/>
    </row>
    <row r="143" spans="1:254" s="93" customFormat="1">
      <c r="A143" s="248" t="s">
        <v>11</v>
      </c>
      <c r="B143" s="114" t="s">
        <v>26</v>
      </c>
      <c r="C143" s="448"/>
      <c r="E143" s="516"/>
      <c r="F143" s="456"/>
      <c r="G143" s="141"/>
    </row>
    <row r="144" spans="1:254" s="93" customFormat="1">
      <c r="A144" s="248" t="s">
        <v>11</v>
      </c>
      <c r="B144" s="114" t="s">
        <v>27</v>
      </c>
      <c r="C144" s="448"/>
      <c r="E144" s="516"/>
      <c r="F144" s="456"/>
      <c r="G144" s="141"/>
    </row>
    <row r="145" spans="1:9" s="93" customFormat="1" ht="25.75">
      <c r="A145" s="248" t="s">
        <v>11</v>
      </c>
      <c r="B145" s="114" t="s">
        <v>28</v>
      </c>
      <c r="C145" s="448"/>
      <c r="E145" s="516"/>
      <c r="F145" s="456"/>
      <c r="G145" s="141"/>
    </row>
    <row r="146" spans="1:9" s="93" customFormat="1">
      <c r="A146" s="248" t="s">
        <v>11</v>
      </c>
      <c r="B146" s="114" t="s">
        <v>29</v>
      </c>
      <c r="C146" s="448"/>
      <c r="E146" s="516"/>
      <c r="F146" s="456"/>
      <c r="G146" s="141"/>
    </row>
    <row r="147" spans="1:9" s="93" customFormat="1" ht="25.75">
      <c r="A147" s="248" t="s">
        <v>11</v>
      </c>
      <c r="B147" s="114" t="s">
        <v>160</v>
      </c>
      <c r="C147" s="448"/>
      <c r="E147" s="516"/>
      <c r="F147" s="456"/>
      <c r="G147" s="141"/>
    </row>
    <row r="148" spans="1:9" s="93" customFormat="1">
      <c r="A148" s="248"/>
      <c r="B148" s="247"/>
      <c r="C148" s="448"/>
      <c r="E148" s="516"/>
      <c r="F148" s="456"/>
      <c r="G148" s="141"/>
    </row>
    <row r="149" spans="1:9" s="93" customFormat="1" ht="15.75" customHeight="1">
      <c r="A149" s="248" t="s">
        <v>11</v>
      </c>
      <c r="B149" s="114" t="s">
        <v>20</v>
      </c>
      <c r="C149" s="448"/>
      <c r="E149" s="516"/>
      <c r="F149" s="456"/>
      <c r="G149" s="141"/>
    </row>
    <row r="150" spans="1:9" s="93" customFormat="1">
      <c r="A150" s="249"/>
      <c r="C150" s="446"/>
      <c r="E150" s="510"/>
      <c r="F150" s="124"/>
      <c r="G150" s="94"/>
    </row>
    <row r="151" spans="1:9" s="93" customFormat="1" ht="38.6">
      <c r="A151" s="90">
        <f>+$A$139+COUNT(A$140:A150)*0.01+0.01</f>
        <v>16.010000000000002</v>
      </c>
      <c r="B151" s="250" t="s">
        <v>354</v>
      </c>
      <c r="C151" s="446" t="s">
        <v>616</v>
      </c>
      <c r="D151" s="93" t="s">
        <v>30</v>
      </c>
      <c r="E151" s="541"/>
      <c r="F151" s="124">
        <f>C151*E151</f>
        <v>0</v>
      </c>
      <c r="G151" s="94"/>
      <c r="I151" s="283"/>
    </row>
    <row r="152" spans="1:9" s="93" customFormat="1" ht="25.75">
      <c r="A152" s="90"/>
      <c r="B152" s="251" t="s">
        <v>355</v>
      </c>
      <c r="C152" s="446"/>
      <c r="E152" s="510"/>
      <c r="F152" s="124"/>
      <c r="G152" s="94"/>
      <c r="I152" s="283"/>
    </row>
    <row r="153" spans="1:9" s="93" customFormat="1">
      <c r="A153" s="90"/>
      <c r="B153" s="252" t="s">
        <v>356</v>
      </c>
      <c r="C153" s="446"/>
      <c r="E153" s="510"/>
      <c r="F153" s="124"/>
      <c r="G153" s="94"/>
      <c r="I153" s="283"/>
    </row>
    <row r="154" spans="1:9" s="93" customFormat="1" ht="38.6">
      <c r="A154" s="90">
        <f>+$A$139+COUNT(A$140:A153)*0.01+0.01</f>
        <v>16.020000000000003</v>
      </c>
      <c r="B154" s="250" t="s">
        <v>360</v>
      </c>
      <c r="C154" s="446">
        <v>18</v>
      </c>
      <c r="D154" s="93" t="s">
        <v>30</v>
      </c>
      <c r="E154" s="541"/>
      <c r="F154" s="124">
        <f>C154*E154</f>
        <v>0</v>
      </c>
      <c r="G154" s="94"/>
    </row>
    <row r="155" spans="1:9" s="93" customFormat="1">
      <c r="A155" s="90"/>
      <c r="B155" s="251" t="s">
        <v>361</v>
      </c>
      <c r="C155" s="446"/>
      <c r="E155" s="510"/>
      <c r="F155" s="124"/>
      <c r="G155" s="94"/>
    </row>
    <row r="156" spans="1:9" s="93" customFormat="1">
      <c r="A156" s="90"/>
      <c r="B156" s="252" t="s">
        <v>362</v>
      </c>
      <c r="C156" s="446"/>
      <c r="E156" s="510"/>
      <c r="F156" s="124"/>
      <c r="G156" s="94"/>
    </row>
    <row r="157" spans="1:9" s="93" customFormat="1">
      <c r="A157" s="90">
        <f>+$A$139+COUNT(A$140:A156)*0.01+0.01</f>
        <v>16.03</v>
      </c>
      <c r="B157" s="253" t="s">
        <v>366</v>
      </c>
      <c r="C157" s="446">
        <v>18</v>
      </c>
      <c r="D157" s="93" t="s">
        <v>30</v>
      </c>
      <c r="E157" s="541"/>
      <c r="F157" s="124">
        <f>C157*E157</f>
        <v>0</v>
      </c>
      <c r="G157" s="94"/>
    </row>
    <row r="158" spans="1:9" s="93" customFormat="1">
      <c r="A158" s="90">
        <f>+$A$139+COUNT(A$140:A157)*0.01+0.01</f>
        <v>16.040000000000003</v>
      </c>
      <c r="B158" s="255" t="s">
        <v>370</v>
      </c>
      <c r="C158" s="446">
        <v>18</v>
      </c>
      <c r="D158" s="93" t="s">
        <v>30</v>
      </c>
      <c r="E158" s="541"/>
      <c r="F158" s="124">
        <f>C158*E158</f>
        <v>0</v>
      </c>
      <c r="G158" s="94"/>
    </row>
    <row r="159" spans="1:9" s="93" customFormat="1">
      <c r="A159" s="90">
        <f>+$A$139+COUNT(A$140:A158)*0.01+0.01</f>
        <v>16.05</v>
      </c>
      <c r="B159" s="255" t="s">
        <v>372</v>
      </c>
      <c r="C159" s="446">
        <v>12</v>
      </c>
      <c r="D159" s="93" t="s">
        <v>30</v>
      </c>
      <c r="E159" s="541"/>
      <c r="F159" s="124">
        <f>C159*E159</f>
        <v>0</v>
      </c>
      <c r="G159" s="94"/>
    </row>
    <row r="160" spans="1:9" s="93" customFormat="1">
      <c r="A160" s="90">
        <f>+$A$139+COUNT(A$140:A159)*0.01+0.01</f>
        <v>16.060000000000002</v>
      </c>
      <c r="B160" s="230" t="s">
        <v>373</v>
      </c>
      <c r="C160" s="446">
        <v>6</v>
      </c>
      <c r="D160" s="93" t="s">
        <v>30</v>
      </c>
      <c r="E160" s="541"/>
      <c r="F160" s="124">
        <f>C160*E160</f>
        <v>0</v>
      </c>
      <c r="G160" s="94"/>
    </row>
    <row r="161" spans="1:7" s="93" customFormat="1" ht="38.6">
      <c r="A161" s="90">
        <f>+$A$139+COUNT(A$140:A160)*0.01+0.01</f>
        <v>16.07</v>
      </c>
      <c r="B161" s="250" t="s">
        <v>375</v>
      </c>
      <c r="C161" s="446" t="s">
        <v>381</v>
      </c>
      <c r="D161" s="93" t="s">
        <v>30</v>
      </c>
      <c r="E161" s="541"/>
      <c r="F161" s="124">
        <f>C161*E161</f>
        <v>0</v>
      </c>
      <c r="G161" s="94"/>
    </row>
    <row r="162" spans="1:7" s="93" customFormat="1">
      <c r="A162" s="90"/>
      <c r="B162" s="230" t="s">
        <v>376</v>
      </c>
      <c r="C162" s="446"/>
      <c r="E162" s="510"/>
      <c r="F162" s="124"/>
      <c r="G162" s="94"/>
    </row>
    <row r="163" spans="1:7" s="93" customFormat="1">
      <c r="A163" s="90"/>
      <c r="B163" s="252" t="s">
        <v>377</v>
      </c>
      <c r="C163" s="446"/>
      <c r="E163" s="510"/>
      <c r="F163" s="124"/>
      <c r="G163" s="94"/>
    </row>
    <row r="164" spans="1:7" s="93" customFormat="1" ht="25.75">
      <c r="A164" s="90">
        <f>+$A$139+COUNT(A$140:A163)*0.01+0.01</f>
        <v>16.080000000000002</v>
      </c>
      <c r="B164" s="250" t="s">
        <v>378</v>
      </c>
      <c r="C164" s="446">
        <v>5</v>
      </c>
      <c r="D164" s="93" t="s">
        <v>30</v>
      </c>
      <c r="E164" s="541"/>
      <c r="F164" s="124">
        <f>C164*E164</f>
        <v>0</v>
      </c>
      <c r="G164" s="94"/>
    </row>
    <row r="165" spans="1:7" s="93" customFormat="1" ht="25.75">
      <c r="A165" s="90"/>
      <c r="B165" s="230" t="s">
        <v>379</v>
      </c>
      <c r="C165" s="446"/>
      <c r="E165" s="510"/>
      <c r="F165" s="124"/>
      <c r="G165" s="94"/>
    </row>
    <row r="166" spans="1:7" s="93" customFormat="1">
      <c r="A166" s="90"/>
      <c r="B166" s="252" t="s">
        <v>380</v>
      </c>
      <c r="C166" s="446"/>
      <c r="E166" s="510"/>
      <c r="F166" s="124"/>
      <c r="G166" s="94"/>
    </row>
    <row r="167" spans="1:7" s="93" customFormat="1" ht="25.75">
      <c r="A167" s="90">
        <f>+$A$139+COUNT(A$140:A166)*0.01+0.01</f>
        <v>16.09</v>
      </c>
      <c r="B167" s="250" t="s">
        <v>382</v>
      </c>
      <c r="C167" s="446">
        <v>47</v>
      </c>
      <c r="D167" s="93" t="s">
        <v>30</v>
      </c>
      <c r="E167" s="541"/>
      <c r="F167" s="124">
        <f>C167*E167</f>
        <v>0</v>
      </c>
      <c r="G167" s="94"/>
    </row>
    <row r="168" spans="1:7" s="93" customFormat="1">
      <c r="A168" s="90"/>
      <c r="B168" s="230" t="s">
        <v>383</v>
      </c>
      <c r="C168" s="446"/>
      <c r="E168" s="510"/>
      <c r="F168" s="124"/>
      <c r="G168" s="94"/>
    </row>
    <row r="169" spans="1:7" s="93" customFormat="1">
      <c r="A169" s="90"/>
      <c r="B169" s="252" t="s">
        <v>384</v>
      </c>
      <c r="C169" s="446"/>
      <c r="E169" s="510"/>
      <c r="F169" s="124"/>
      <c r="G169" s="94"/>
    </row>
    <row r="170" spans="1:7" s="93" customFormat="1" ht="25.75">
      <c r="A170" s="90">
        <f>+$A$139+COUNT(A$140:A169)*0.01+0.01</f>
        <v>16.100000000000001</v>
      </c>
      <c r="B170" s="250" t="s">
        <v>385</v>
      </c>
      <c r="C170" s="446">
        <v>22</v>
      </c>
      <c r="D170" s="93" t="s">
        <v>30</v>
      </c>
      <c r="E170" s="541"/>
      <c r="F170" s="124">
        <f>C170*E170</f>
        <v>0</v>
      </c>
      <c r="G170" s="94"/>
    </row>
    <row r="171" spans="1:7" s="93" customFormat="1">
      <c r="A171" s="90"/>
      <c r="B171" s="230" t="s">
        <v>386</v>
      </c>
      <c r="C171" s="446"/>
      <c r="E171" s="510"/>
      <c r="F171" s="124"/>
      <c r="G171" s="94"/>
    </row>
    <row r="172" spans="1:7" s="93" customFormat="1">
      <c r="A172" s="90"/>
      <c r="B172" s="252" t="s">
        <v>387</v>
      </c>
      <c r="C172" s="446"/>
      <c r="E172" s="510"/>
      <c r="F172" s="124"/>
      <c r="G172" s="94"/>
    </row>
    <row r="173" spans="1:7" s="93" customFormat="1" ht="25.75">
      <c r="A173" s="90">
        <f>+$A$139+COUNT(A$140:A172)*0.01+0.01</f>
        <v>16.110000000000003</v>
      </c>
      <c r="B173" s="250" t="s">
        <v>388</v>
      </c>
      <c r="C173" s="446">
        <v>3</v>
      </c>
      <c r="D173" s="93" t="s">
        <v>30</v>
      </c>
      <c r="E173" s="541"/>
      <c r="F173" s="124">
        <f>C173*E173</f>
        <v>0</v>
      </c>
      <c r="G173" s="94"/>
    </row>
    <row r="174" spans="1:7" s="93" customFormat="1" ht="25.75">
      <c r="A174" s="90"/>
      <c r="B174" s="230" t="s">
        <v>389</v>
      </c>
      <c r="C174" s="446"/>
      <c r="E174" s="510"/>
      <c r="F174" s="124"/>
      <c r="G174" s="94"/>
    </row>
    <row r="175" spans="1:7" s="93" customFormat="1">
      <c r="A175" s="90"/>
      <c r="B175" s="252" t="s">
        <v>390</v>
      </c>
      <c r="C175" s="446"/>
      <c r="E175" s="510"/>
      <c r="F175" s="124"/>
      <c r="G175" s="94"/>
    </row>
    <row r="176" spans="1:7" s="93" customFormat="1" ht="25.75">
      <c r="A176" s="90">
        <f>+$A$139+COUNT(A$140:A175)*0.01+0.01</f>
        <v>16.12</v>
      </c>
      <c r="B176" s="250" t="s">
        <v>394</v>
      </c>
      <c r="C176" s="446">
        <v>7</v>
      </c>
      <c r="D176" s="93" t="s">
        <v>30</v>
      </c>
      <c r="E176" s="541"/>
      <c r="F176" s="124">
        <f>C176*E176</f>
        <v>0</v>
      </c>
      <c r="G176" s="94"/>
    </row>
    <row r="177" spans="1:7" s="93" customFormat="1">
      <c r="A177" s="90"/>
      <c r="B177" s="230" t="s">
        <v>395</v>
      </c>
      <c r="C177" s="446"/>
      <c r="E177" s="510"/>
      <c r="F177" s="124"/>
      <c r="G177" s="94"/>
    </row>
    <row r="178" spans="1:7" s="93" customFormat="1">
      <c r="A178" s="90"/>
      <c r="B178" s="252" t="s">
        <v>396</v>
      </c>
      <c r="C178" s="446"/>
      <c r="E178" s="510"/>
      <c r="F178" s="124"/>
      <c r="G178" s="94"/>
    </row>
    <row r="179" spans="1:7" s="93" customFormat="1" ht="38.6">
      <c r="A179" s="90">
        <f>+$A$139+COUNT(A$140:A178)*0.01+0.01</f>
        <v>16.130000000000003</v>
      </c>
      <c r="B179" s="250" t="s">
        <v>403</v>
      </c>
      <c r="C179" s="446">
        <v>17</v>
      </c>
      <c r="D179" s="93" t="s">
        <v>30</v>
      </c>
      <c r="E179" s="541"/>
      <c r="F179" s="124">
        <f>C179*E179</f>
        <v>0</v>
      </c>
      <c r="G179" s="94"/>
    </row>
    <row r="180" spans="1:7" s="93" customFormat="1">
      <c r="A180" s="90"/>
      <c r="B180" s="230" t="s">
        <v>404</v>
      </c>
      <c r="C180" s="446"/>
      <c r="E180" s="510"/>
      <c r="F180" s="124"/>
      <c r="G180" s="94"/>
    </row>
    <row r="181" spans="1:7" s="93" customFormat="1">
      <c r="A181" s="90"/>
      <c r="B181" s="252" t="s">
        <v>405</v>
      </c>
      <c r="C181" s="446"/>
      <c r="E181" s="510"/>
      <c r="F181" s="124"/>
      <c r="G181" s="94"/>
    </row>
    <row r="182" spans="1:7" s="93" customFormat="1" ht="64.3">
      <c r="A182" s="90">
        <f>+$A$139+COUNT(A$140:A181)*0.01+0.01</f>
        <v>16.14</v>
      </c>
      <c r="B182" s="250" t="s">
        <v>416</v>
      </c>
      <c r="C182" s="446">
        <v>9</v>
      </c>
      <c r="D182" s="93" t="s">
        <v>30</v>
      </c>
      <c r="E182" s="541"/>
      <c r="F182" s="124">
        <f>C182*E182</f>
        <v>0</v>
      </c>
      <c r="G182" s="94"/>
    </row>
    <row r="183" spans="1:7" s="93" customFormat="1">
      <c r="A183" s="90"/>
      <c r="B183" s="230" t="s">
        <v>417</v>
      </c>
      <c r="C183" s="446"/>
      <c r="E183" s="510"/>
      <c r="F183" s="124"/>
      <c r="G183" s="94"/>
    </row>
    <row r="184" spans="1:7" s="93" customFormat="1">
      <c r="A184" s="90"/>
      <c r="B184" s="252" t="s">
        <v>418</v>
      </c>
      <c r="C184" s="446"/>
      <c r="E184" s="510"/>
      <c r="F184" s="124"/>
      <c r="G184" s="94"/>
    </row>
    <row r="185" spans="1:7" s="93" customFormat="1" ht="115.75">
      <c r="A185" s="90">
        <f>+$A$139+COUNT(A$140:A184)*0.01+0.01</f>
        <v>16.150000000000002</v>
      </c>
      <c r="B185" s="250" t="s">
        <v>419</v>
      </c>
      <c r="C185" s="446">
        <v>4</v>
      </c>
      <c r="D185" s="93" t="s">
        <v>30</v>
      </c>
      <c r="E185" s="541"/>
      <c r="F185" s="124">
        <f>C185*E185</f>
        <v>0</v>
      </c>
      <c r="G185" s="94"/>
    </row>
    <row r="186" spans="1:7" s="93" customFormat="1">
      <c r="A186" s="90"/>
      <c r="B186" s="252" t="s">
        <v>420</v>
      </c>
      <c r="C186" s="446"/>
      <c r="E186" s="510"/>
      <c r="F186" s="124"/>
      <c r="G186" s="94"/>
    </row>
    <row r="187" spans="1:7" s="93" customFormat="1" ht="25.75">
      <c r="A187" s="90">
        <f>+$A$139+COUNT(A$140:A186)*0.01+0.01</f>
        <v>16.16</v>
      </c>
      <c r="B187" s="252" t="s">
        <v>422</v>
      </c>
      <c r="C187" s="446">
        <v>8</v>
      </c>
      <c r="D187" s="93" t="s">
        <v>30</v>
      </c>
      <c r="E187" s="541"/>
      <c r="F187" s="124">
        <f>C187*E187</f>
        <v>0</v>
      </c>
      <c r="G187" s="94"/>
    </row>
    <row r="188" spans="1:7" s="93" customFormat="1">
      <c r="A188" s="90">
        <f>+$A$139+COUNT(A$140:A187)*0.01+0.01</f>
        <v>16.170000000000002</v>
      </c>
      <c r="B188" s="252" t="s">
        <v>423</v>
      </c>
      <c r="C188" s="446" t="s">
        <v>427</v>
      </c>
      <c r="D188" s="93" t="s">
        <v>30</v>
      </c>
      <c r="E188" s="541"/>
      <c r="F188" s="124">
        <f>C188*E188</f>
        <v>0</v>
      </c>
      <c r="G188" s="94"/>
    </row>
    <row r="189" spans="1:7" s="93" customFormat="1">
      <c r="A189" s="90"/>
      <c r="B189" s="230"/>
      <c r="C189" s="446"/>
      <c r="E189" s="510"/>
      <c r="F189" s="124"/>
      <c r="G189" s="94"/>
    </row>
    <row r="190" spans="1:7" s="93" customFormat="1" ht="13.3" thickBot="1">
      <c r="A190" s="90"/>
      <c r="B190" s="230"/>
      <c r="C190" s="446"/>
      <c r="E190" s="510"/>
      <c r="F190" s="124"/>
      <c r="G190" s="94"/>
    </row>
    <row r="191" spans="1:7" s="93" customFormat="1" ht="13.3" thickBot="1">
      <c r="A191" s="256"/>
      <c r="B191" s="256" t="s">
        <v>484</v>
      </c>
      <c r="C191" s="257"/>
      <c r="D191" s="256"/>
      <c r="E191" s="517"/>
      <c r="F191" s="257">
        <f>SUM(F151:F190)</f>
        <v>0</v>
      </c>
      <c r="G191" s="94"/>
    </row>
    <row r="192" spans="1:7" s="93" customFormat="1">
      <c r="A192" s="140"/>
      <c r="B192" s="116"/>
      <c r="C192" s="446"/>
      <c r="E192" s="510"/>
      <c r="F192" s="124"/>
      <c r="G192" s="258"/>
    </row>
    <row r="193" spans="1:9" s="93" customFormat="1">
      <c r="A193" s="140"/>
      <c r="B193" s="120"/>
      <c r="C193" s="446"/>
      <c r="E193" s="510"/>
      <c r="F193" s="124"/>
      <c r="G193" s="258"/>
    </row>
    <row r="194" spans="1:9" s="93" customFormat="1">
      <c r="A194" s="140">
        <v>17</v>
      </c>
      <c r="B194" s="59" t="s">
        <v>829</v>
      </c>
      <c r="C194" s="446"/>
      <c r="E194" s="510"/>
      <c r="F194" s="124"/>
      <c r="G194" s="258"/>
    </row>
    <row r="195" spans="1:9" s="93" customFormat="1">
      <c r="A195" s="140"/>
      <c r="B195" s="114" t="s">
        <v>13</v>
      </c>
      <c r="C195" s="446"/>
      <c r="E195" s="510"/>
      <c r="F195" s="124"/>
      <c r="G195" s="258"/>
    </row>
    <row r="196" spans="1:9" s="93" customFormat="1">
      <c r="A196" s="140"/>
      <c r="B196" s="114"/>
      <c r="C196" s="446"/>
      <c r="E196" s="510"/>
      <c r="F196" s="124"/>
      <c r="G196" s="258"/>
    </row>
    <row r="197" spans="1:9" s="93" customFormat="1" ht="51.45">
      <c r="A197" s="90">
        <f>+$A$194+COUNT(A$195:A196)*0.01+0.01</f>
        <v>17.010000000000002</v>
      </c>
      <c r="B197" s="250" t="s">
        <v>424</v>
      </c>
      <c r="C197" s="446">
        <v>4</v>
      </c>
      <c r="D197" s="93" t="s">
        <v>30</v>
      </c>
      <c r="E197" s="541"/>
      <c r="F197" s="124">
        <f>C197*E197</f>
        <v>0</v>
      </c>
      <c r="G197" s="258"/>
      <c r="H197" s="279"/>
    </row>
    <row r="198" spans="1:9" s="93" customFormat="1">
      <c r="A198" s="140"/>
      <c r="B198" s="230" t="s">
        <v>425</v>
      </c>
      <c r="C198" s="446"/>
      <c r="E198" s="510"/>
      <c r="F198" s="124"/>
      <c r="G198" s="258"/>
      <c r="I198" s="280"/>
    </row>
    <row r="199" spans="1:9" s="93" customFormat="1">
      <c r="A199" s="140"/>
      <c r="B199" s="252" t="s">
        <v>426</v>
      </c>
      <c r="C199" s="446"/>
      <c r="E199" s="510"/>
      <c r="F199" s="124"/>
      <c r="G199" s="258"/>
    </row>
    <row r="200" spans="1:9" s="93" customFormat="1" ht="51.45">
      <c r="A200" s="90">
        <f>+$A$194+COUNT(A$195:A199)*0.01+0.01</f>
        <v>17.020000000000003</v>
      </c>
      <c r="B200" s="250" t="s">
        <v>431</v>
      </c>
      <c r="C200" s="446">
        <v>3</v>
      </c>
      <c r="D200" s="93" t="s">
        <v>30</v>
      </c>
      <c r="E200" s="541"/>
      <c r="F200" s="124">
        <f>C200*E200</f>
        <v>0</v>
      </c>
      <c r="G200" s="258"/>
    </row>
    <row r="201" spans="1:9" s="93" customFormat="1" ht="25.75">
      <c r="A201" s="140"/>
      <c r="B201" s="230" t="s">
        <v>436</v>
      </c>
      <c r="C201" s="446"/>
      <c r="E201" s="510"/>
      <c r="F201" s="124"/>
      <c r="G201" s="258"/>
    </row>
    <row r="202" spans="1:9" s="93" customFormat="1">
      <c r="A202" s="140"/>
      <c r="B202" s="252" t="s">
        <v>437</v>
      </c>
      <c r="C202" s="446"/>
      <c r="E202" s="510"/>
      <c r="F202" s="124"/>
      <c r="G202" s="258"/>
    </row>
    <row r="203" spans="1:9" s="93" customFormat="1" ht="38.6">
      <c r="A203" s="90">
        <f>+$A$194+COUNT(A$195:A202)*0.01+0.01</f>
        <v>17.03</v>
      </c>
      <c r="B203" s="250" t="s">
        <v>438</v>
      </c>
      <c r="C203" s="446">
        <v>1</v>
      </c>
      <c r="D203" s="93" t="s">
        <v>30</v>
      </c>
      <c r="E203" s="541"/>
      <c r="F203" s="124">
        <f>C203*E203</f>
        <v>0</v>
      </c>
      <c r="G203" s="258"/>
    </row>
    <row r="204" spans="1:9" s="93" customFormat="1" ht="25.75">
      <c r="A204" s="140"/>
      <c r="B204" s="230" t="s">
        <v>439</v>
      </c>
      <c r="C204" s="446"/>
      <c r="E204" s="510"/>
      <c r="F204" s="124"/>
      <c r="G204" s="258"/>
    </row>
    <row r="205" spans="1:9" s="93" customFormat="1">
      <c r="A205" s="140"/>
      <c r="B205" s="252" t="s">
        <v>440</v>
      </c>
      <c r="C205" s="446"/>
      <c r="E205" s="510"/>
      <c r="F205" s="124"/>
      <c r="G205" s="258"/>
    </row>
    <row r="206" spans="1:9" s="93" customFormat="1" ht="38.6">
      <c r="A206" s="90">
        <f>+$A$194+COUNT(A$195:A205)*0.01+0.01</f>
        <v>17.040000000000003</v>
      </c>
      <c r="B206" s="250" t="s">
        <v>441</v>
      </c>
      <c r="C206" s="446">
        <v>3</v>
      </c>
      <c r="D206" s="93" t="s">
        <v>30</v>
      </c>
      <c r="E206" s="541"/>
      <c r="F206" s="124">
        <f>C206*E206</f>
        <v>0</v>
      </c>
      <c r="G206" s="258"/>
    </row>
    <row r="207" spans="1:9" s="93" customFormat="1" ht="25.75">
      <c r="A207" s="140"/>
      <c r="B207" s="230" t="s">
        <v>442</v>
      </c>
      <c r="C207" s="446"/>
      <c r="E207" s="510"/>
      <c r="F207" s="124"/>
      <c r="G207" s="258"/>
    </row>
    <row r="208" spans="1:9" s="93" customFormat="1">
      <c r="A208" s="140"/>
      <c r="B208" s="252" t="s">
        <v>443</v>
      </c>
      <c r="C208" s="446"/>
      <c r="E208" s="510"/>
      <c r="F208" s="124"/>
      <c r="G208" s="258"/>
    </row>
    <row r="209" spans="1:7" s="93" customFormat="1" ht="38.6">
      <c r="A209" s="90">
        <f>+$A$194+COUNT(A$195:A208)*0.01+0.01</f>
        <v>17.05</v>
      </c>
      <c r="B209" s="250" t="s">
        <v>441</v>
      </c>
      <c r="C209" s="446" t="s">
        <v>374</v>
      </c>
      <c r="D209" s="93" t="s">
        <v>30</v>
      </c>
      <c r="E209" s="541"/>
      <c r="F209" s="124">
        <f>C209*E209</f>
        <v>0</v>
      </c>
      <c r="G209" s="258"/>
    </row>
    <row r="210" spans="1:7" s="93" customFormat="1" ht="25.75">
      <c r="A210" s="140"/>
      <c r="B210" s="230" t="s">
        <v>444</v>
      </c>
      <c r="C210" s="446"/>
      <c r="E210" s="510"/>
      <c r="F210" s="124"/>
      <c r="G210" s="258"/>
    </row>
    <row r="211" spans="1:7" s="93" customFormat="1">
      <c r="A211" s="140"/>
      <c r="B211" s="252" t="s">
        <v>445</v>
      </c>
      <c r="C211" s="446"/>
      <c r="E211" s="510"/>
      <c r="F211" s="124"/>
      <c r="G211" s="258"/>
    </row>
    <row r="212" spans="1:7" s="93" customFormat="1" ht="38.6">
      <c r="A212" s="90">
        <f>+$A$194+COUNT(A$195:A211)*0.01+0.01</f>
        <v>17.060000000000002</v>
      </c>
      <c r="B212" s="250" t="s">
        <v>446</v>
      </c>
      <c r="C212" s="446">
        <v>4</v>
      </c>
      <c r="D212" s="93" t="s">
        <v>30</v>
      </c>
      <c r="E212" s="541"/>
      <c r="F212" s="124">
        <f>C212*E212</f>
        <v>0</v>
      </c>
      <c r="G212" s="258"/>
    </row>
    <row r="213" spans="1:7" s="93" customFormat="1" ht="25.75">
      <c r="A213" s="140"/>
      <c r="B213" s="230" t="s">
        <v>447</v>
      </c>
      <c r="C213" s="446"/>
      <c r="E213" s="510"/>
      <c r="F213" s="124"/>
      <c r="G213" s="258"/>
    </row>
    <row r="214" spans="1:7" s="93" customFormat="1">
      <c r="A214" s="97"/>
      <c r="B214" s="252" t="s">
        <v>448</v>
      </c>
      <c r="C214" s="446"/>
      <c r="E214" s="510"/>
      <c r="F214" s="124"/>
      <c r="G214" s="258"/>
    </row>
    <row r="215" spans="1:7" s="93" customFormat="1" ht="38.6">
      <c r="A215" s="90">
        <f>+$A$194+COUNT(A$195:A214)*0.01+0.01</f>
        <v>17.07</v>
      </c>
      <c r="B215" s="250" t="s">
        <v>457</v>
      </c>
      <c r="C215" s="446">
        <v>5</v>
      </c>
      <c r="D215" s="93" t="s">
        <v>30</v>
      </c>
      <c r="E215" s="541"/>
      <c r="F215" s="124">
        <f>C215*E215</f>
        <v>0</v>
      </c>
      <c r="G215" s="258"/>
    </row>
    <row r="216" spans="1:7" s="93" customFormat="1" ht="25.75">
      <c r="A216" s="97"/>
      <c r="B216" s="230" t="s">
        <v>458</v>
      </c>
      <c r="C216" s="446"/>
      <c r="E216" s="510"/>
      <c r="F216" s="124"/>
      <c r="G216" s="258"/>
    </row>
    <row r="217" spans="1:7" s="93" customFormat="1">
      <c r="A217" s="97"/>
      <c r="B217" s="252" t="s">
        <v>459</v>
      </c>
      <c r="C217" s="446"/>
      <c r="E217" s="510"/>
      <c r="F217" s="124"/>
      <c r="G217" s="258"/>
    </row>
    <row r="218" spans="1:7" s="93" customFormat="1" ht="38.6">
      <c r="A218" s="90">
        <f>+$A$194+COUNT(A$195:A217)*0.01+0.01</f>
        <v>17.080000000000002</v>
      </c>
      <c r="B218" s="250" t="s">
        <v>457</v>
      </c>
      <c r="C218" s="446">
        <v>2</v>
      </c>
      <c r="D218" s="93" t="s">
        <v>30</v>
      </c>
      <c r="E218" s="541"/>
      <c r="F218" s="124">
        <f>C218*E218</f>
        <v>0</v>
      </c>
      <c r="G218" s="258"/>
    </row>
    <row r="219" spans="1:7" s="93" customFormat="1" ht="25.75">
      <c r="A219" s="97"/>
      <c r="B219" s="230" t="s">
        <v>460</v>
      </c>
      <c r="C219" s="446"/>
      <c r="E219" s="510"/>
      <c r="F219" s="124"/>
      <c r="G219" s="258"/>
    </row>
    <row r="220" spans="1:7" s="93" customFormat="1">
      <c r="A220" s="97"/>
      <c r="B220" s="252" t="s">
        <v>461</v>
      </c>
      <c r="C220" s="446"/>
      <c r="E220" s="510"/>
      <c r="F220" s="124"/>
      <c r="G220" s="258"/>
    </row>
    <row r="221" spans="1:7" s="93" customFormat="1" ht="25.75">
      <c r="A221" s="90">
        <f>+$A$194+COUNT(A$195:A220)*0.01+0.01</f>
        <v>17.09</v>
      </c>
      <c r="B221" s="250" t="s">
        <v>462</v>
      </c>
      <c r="C221" s="446">
        <v>11</v>
      </c>
      <c r="D221" s="93" t="s">
        <v>30</v>
      </c>
      <c r="E221" s="541"/>
      <c r="F221" s="124">
        <f>C221*E221</f>
        <v>0</v>
      </c>
      <c r="G221" s="258"/>
    </row>
    <row r="222" spans="1:7" s="93" customFormat="1">
      <c r="A222" s="97"/>
      <c r="B222" s="230" t="s">
        <v>463</v>
      </c>
      <c r="C222" s="446"/>
      <c r="E222" s="510"/>
      <c r="F222" s="124"/>
      <c r="G222" s="258"/>
    </row>
    <row r="223" spans="1:7" s="93" customFormat="1">
      <c r="A223" s="97"/>
      <c r="B223" s="252" t="s">
        <v>464</v>
      </c>
      <c r="C223" s="446"/>
      <c r="E223" s="510"/>
      <c r="F223" s="124"/>
      <c r="G223" s="258"/>
    </row>
    <row r="224" spans="1:7" s="93" customFormat="1" ht="25.75">
      <c r="A224" s="90">
        <f>+$A$194+COUNT(A$195:A223)*0.01+0.01</f>
        <v>17.100000000000001</v>
      </c>
      <c r="B224" s="250" t="s">
        <v>465</v>
      </c>
      <c r="C224" s="446">
        <v>1</v>
      </c>
      <c r="D224" s="93" t="s">
        <v>30</v>
      </c>
      <c r="E224" s="541"/>
      <c r="F224" s="124">
        <f>C224*E224</f>
        <v>0</v>
      </c>
      <c r="G224" s="258"/>
    </row>
    <row r="225" spans="1:7" s="93" customFormat="1">
      <c r="A225" s="97"/>
      <c r="B225" s="230" t="s">
        <v>466</v>
      </c>
      <c r="C225" s="446"/>
      <c r="E225" s="510"/>
      <c r="F225" s="124"/>
      <c r="G225" s="258"/>
    </row>
    <row r="226" spans="1:7" s="93" customFormat="1">
      <c r="A226" s="97"/>
      <c r="B226" s="252" t="s">
        <v>467</v>
      </c>
      <c r="C226" s="446"/>
      <c r="E226" s="510"/>
      <c r="F226" s="124"/>
      <c r="G226" s="258"/>
    </row>
    <row r="227" spans="1:7" s="93" customFormat="1" ht="90">
      <c r="A227" s="90">
        <f>+$A$194+COUNT(A$195:A226)*0.01+0.01</f>
        <v>17.110000000000003</v>
      </c>
      <c r="B227" s="250" t="s">
        <v>468</v>
      </c>
      <c r="C227" s="446">
        <v>1</v>
      </c>
      <c r="D227" s="93" t="s">
        <v>30</v>
      </c>
      <c r="E227" s="541"/>
      <c r="F227" s="124">
        <f>C227*E227</f>
        <v>0</v>
      </c>
      <c r="G227" s="258"/>
    </row>
    <row r="228" spans="1:7" s="93" customFormat="1">
      <c r="A228" s="97"/>
      <c r="B228" s="230" t="s">
        <v>469</v>
      </c>
      <c r="C228" s="446"/>
      <c r="E228" s="510"/>
      <c r="F228" s="124"/>
      <c r="G228" s="258"/>
    </row>
    <row r="229" spans="1:7" s="93" customFormat="1">
      <c r="A229" s="97"/>
      <c r="B229" s="230" t="s">
        <v>474</v>
      </c>
      <c r="C229" s="446" t="s">
        <v>427</v>
      </c>
      <c r="D229" s="93" t="s">
        <v>30</v>
      </c>
      <c r="E229" s="541"/>
      <c r="F229" s="124">
        <f>C229*E229</f>
        <v>0</v>
      </c>
      <c r="G229" s="258"/>
    </row>
    <row r="230" spans="1:7" s="93" customFormat="1" ht="38.6">
      <c r="A230" s="90">
        <f>+$A$194+COUNT(A$195:A229)*0.01+0.01</f>
        <v>17.12</v>
      </c>
      <c r="B230" s="259" t="s">
        <v>476</v>
      </c>
      <c r="C230" s="446" t="s">
        <v>427</v>
      </c>
      <c r="D230" s="93" t="s">
        <v>30</v>
      </c>
      <c r="E230" s="541"/>
      <c r="F230" s="124">
        <f>C230*E230</f>
        <v>0</v>
      </c>
      <c r="G230" s="258"/>
    </row>
    <row r="231" spans="1:7" s="93" customFormat="1" ht="13.3" thickBot="1">
      <c r="A231" s="97"/>
      <c r="B231" s="114"/>
      <c r="C231" s="446"/>
      <c r="E231" s="510"/>
      <c r="F231" s="124"/>
      <c r="G231" s="258"/>
    </row>
    <row r="232" spans="1:7" s="93" customFormat="1" ht="13.3" thickBot="1">
      <c r="A232" s="256"/>
      <c r="B232" s="256" t="s">
        <v>475</v>
      </c>
      <c r="C232" s="257"/>
      <c r="D232" s="256"/>
      <c r="E232" s="517"/>
      <c r="F232" s="257">
        <f>SUM(F197:F231)</f>
        <v>0</v>
      </c>
      <c r="G232" s="258"/>
    </row>
    <row r="233" spans="1:7" s="93" customFormat="1">
      <c r="A233" s="97"/>
      <c r="B233" s="114"/>
      <c r="C233" s="446"/>
      <c r="E233" s="510"/>
      <c r="F233" s="124"/>
      <c r="G233" s="258"/>
    </row>
    <row r="234" spans="1:7" s="93" customFormat="1">
      <c r="A234" s="97"/>
      <c r="B234" s="120"/>
      <c r="C234" s="446"/>
      <c r="E234" s="510"/>
      <c r="F234" s="124"/>
      <c r="G234" s="258"/>
    </row>
  </sheetData>
  <sheetProtection algorithmName="SHA-512" hashValue="qO021KGJvrvq03nUN7VhA96+LF7ppb0idADEvxdtK6jRYq8aN/KEd3v5986GZLn5JU9Zy7iUa87BClJV8RxqUw==" saltValue="wtQugjPrna+vMOGbwbqm1Q==" spinCount="100000" sheet="1" scenarios="1" selectLockedCells="1"/>
  <pageMargins left="0.78740157480314965" right="0.59055118110236227" top="1.0629921259842521" bottom="0.98425196850393704" header="0.31496062992125984" footer="0.39370078740157483"/>
  <pageSetup paperSize="9" scale="98" firstPageNumber="0" orientation="portrait" horizontalDpi="300" verticalDpi="300" r:id="rId1"/>
  <headerFooter alignWithMargins="0">
    <oddHeader>&amp;L&amp;G</oddHeader>
    <oddFooter>&amp;L&amp;8Dokument: &amp;F&amp;C&amp;"Calibri,Regular"&amp;9Stran: &amp;P/&amp;N</oddFooter>
  </headerFooter>
  <rowBreaks count="4" manualBreakCount="4">
    <brk id="71" max="16383" man="1"/>
    <brk id="103" max="16383" man="1"/>
    <brk id="136" max="16383" man="1"/>
    <brk id="192" max="1638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E191A-9CBA-2C4F-9E22-CF9878BE446F}">
  <sheetPr codeName="List17"/>
  <dimension ref="A1:IU252"/>
  <sheetViews>
    <sheetView view="pageBreakPreview" zoomScale="139" zoomScaleNormal="120" zoomScaleSheetLayoutView="139" workbookViewId="0">
      <pane ySplit="1" topLeftCell="A223" activePane="bottomLeft" state="frozen"/>
      <selection activeCell="O464" sqref="O464"/>
      <selection pane="bottomLeft" activeCell="E254" sqref="E254"/>
    </sheetView>
  </sheetViews>
  <sheetFormatPr defaultColWidth="10.140625" defaultRowHeight="12.9"/>
  <cols>
    <col min="1" max="1" width="5.140625" style="165" customWidth="1"/>
    <col min="2" max="2" width="45.640625" style="166" customWidth="1"/>
    <col min="3" max="3" width="6.640625" style="482" customWidth="1"/>
    <col min="4" max="4" width="5.640625" style="96" customWidth="1"/>
    <col min="5" max="5" width="9.140625" style="535" customWidth="1"/>
    <col min="6" max="6" width="10.640625" style="479" customWidth="1"/>
    <col min="7" max="7" width="15.640625" style="167" customWidth="1"/>
    <col min="8" max="16384" width="10.140625" style="96"/>
  </cols>
  <sheetData>
    <row r="1" spans="1:255" s="22" customFormat="1">
      <c r="A1" s="58" t="s">
        <v>4</v>
      </c>
      <c r="B1" s="22" t="s">
        <v>5</v>
      </c>
      <c r="C1" s="417" t="s">
        <v>6</v>
      </c>
      <c r="D1" s="22" t="s">
        <v>7</v>
      </c>
      <c r="E1" s="518" t="s">
        <v>8</v>
      </c>
      <c r="F1" s="483" t="s">
        <v>9</v>
      </c>
    </row>
    <row r="3" spans="1:255" s="28" customFormat="1">
      <c r="A3" s="59">
        <v>18</v>
      </c>
      <c r="B3" s="59" t="s">
        <v>830</v>
      </c>
      <c r="C3" s="370"/>
      <c r="D3" s="61"/>
      <c r="E3" s="442"/>
      <c r="F3" s="443"/>
      <c r="G3" s="63"/>
    </row>
    <row r="4" spans="1:255" s="28" customFormat="1">
      <c r="A4" s="64"/>
      <c r="B4" s="65" t="s">
        <v>13</v>
      </c>
      <c r="C4" s="370"/>
      <c r="D4" s="61"/>
      <c r="E4" s="442"/>
      <c r="F4" s="443"/>
      <c r="G4" s="63"/>
    </row>
    <row r="5" spans="1:255" s="28" customFormat="1">
      <c r="A5" s="64"/>
      <c r="B5" s="65"/>
      <c r="C5" s="370"/>
      <c r="D5" s="61"/>
      <c r="E5" s="442"/>
      <c r="F5" s="443"/>
      <c r="G5" s="63"/>
    </row>
    <row r="6" spans="1:255" s="28" customFormat="1">
      <c r="A6" s="64"/>
      <c r="B6" s="66"/>
      <c r="C6" s="370"/>
      <c r="D6" s="61"/>
      <c r="E6" s="442"/>
      <c r="F6" s="443"/>
      <c r="G6" s="63"/>
    </row>
    <row r="7" spans="1:255" s="70" customFormat="1" ht="25.75">
      <c r="A7" s="67">
        <f>+$A$3+COUNT(#REF!)*0.01+0.01</f>
        <v>18.010000000000002</v>
      </c>
      <c r="B7" s="68" t="s">
        <v>36</v>
      </c>
      <c r="C7" s="370"/>
      <c r="D7" s="61"/>
      <c r="E7" s="519"/>
      <c r="F7" s="484"/>
      <c r="G7" s="69"/>
      <c r="IS7" s="71"/>
      <c r="IT7" s="28"/>
      <c r="IU7" s="28"/>
    </row>
    <row r="8" spans="1:255" s="70" customFormat="1">
      <c r="A8" s="72" t="s">
        <v>11</v>
      </c>
      <c r="B8" s="68" t="s">
        <v>37</v>
      </c>
      <c r="C8" s="370">
        <v>60</v>
      </c>
      <c r="D8" s="61" t="s">
        <v>12</v>
      </c>
      <c r="E8" s="552"/>
      <c r="F8" s="490">
        <f>C8*E8</f>
        <v>0</v>
      </c>
      <c r="G8" s="63"/>
      <c r="IS8" s="71"/>
      <c r="IT8" s="28"/>
      <c r="IU8" s="28"/>
    </row>
    <row r="9" spans="1:255" s="70" customFormat="1">
      <c r="A9" s="72" t="s">
        <v>11</v>
      </c>
      <c r="B9" s="68" t="s">
        <v>38</v>
      </c>
      <c r="C9" s="370">
        <v>60</v>
      </c>
      <c r="D9" s="61" t="s">
        <v>12</v>
      </c>
      <c r="E9" s="552"/>
      <c r="F9" s="490">
        <f>C9*E9</f>
        <v>0</v>
      </c>
      <c r="G9" s="63"/>
      <c r="IS9" s="71"/>
      <c r="IT9" s="28"/>
      <c r="IU9" s="28"/>
    </row>
    <row r="10" spans="1:255" s="70" customFormat="1">
      <c r="A10" s="72" t="s">
        <v>11</v>
      </c>
      <c r="B10" s="68" t="s">
        <v>39</v>
      </c>
      <c r="C10" s="370">
        <v>30</v>
      </c>
      <c r="D10" s="61" t="s">
        <v>12</v>
      </c>
      <c r="E10" s="552"/>
      <c r="F10" s="490">
        <f>C10*E10</f>
        <v>0</v>
      </c>
      <c r="G10" s="63"/>
      <c r="IS10" s="71"/>
      <c r="IT10" s="28"/>
      <c r="IU10" s="28"/>
    </row>
    <row r="11" spans="1:255" s="70" customFormat="1">
      <c r="A11" s="72" t="s">
        <v>11</v>
      </c>
      <c r="B11" s="68" t="s">
        <v>40</v>
      </c>
      <c r="C11" s="370">
        <v>30</v>
      </c>
      <c r="D11" s="61" t="s">
        <v>12</v>
      </c>
      <c r="E11" s="552"/>
      <c r="F11" s="490">
        <f>C11*E11</f>
        <v>0</v>
      </c>
      <c r="G11" s="63"/>
      <c r="IS11" s="71"/>
      <c r="IT11" s="28"/>
      <c r="IU11" s="28"/>
    </row>
    <row r="12" spans="1:255" s="28" customFormat="1">
      <c r="A12" s="64"/>
      <c r="B12" s="73"/>
      <c r="C12" s="370"/>
      <c r="D12" s="61"/>
      <c r="E12" s="442"/>
      <c r="F12" s="443"/>
      <c r="G12" s="63"/>
      <c r="L12" s="70"/>
    </row>
    <row r="13" spans="1:255" s="37" customFormat="1">
      <c r="A13" s="67">
        <f>+$A$3+COUNT(A$6:A12)*0.01+0.01</f>
        <v>18.020000000000003</v>
      </c>
      <c r="B13" s="74" t="s">
        <v>84</v>
      </c>
      <c r="C13" s="367"/>
      <c r="D13" s="75"/>
      <c r="E13" s="408"/>
      <c r="F13" s="490"/>
      <c r="G13" s="77"/>
      <c r="IB13" s="28"/>
      <c r="IC13" s="28"/>
      <c r="ID13" s="28"/>
      <c r="IE13" s="28"/>
      <c r="IF13" s="28"/>
      <c r="IG13" s="28"/>
      <c r="IH13" s="28"/>
      <c r="II13" s="28"/>
      <c r="IJ13" s="28"/>
      <c r="IK13" s="28"/>
      <c r="IL13" s="28"/>
      <c r="IM13" s="28"/>
      <c r="IN13" s="28"/>
      <c r="IO13" s="28"/>
      <c r="IP13" s="28"/>
      <c r="IQ13" s="28"/>
      <c r="IR13" s="28"/>
      <c r="IS13" s="28"/>
      <c r="IT13" s="28"/>
      <c r="IU13" s="28"/>
    </row>
    <row r="14" spans="1:255" s="37" customFormat="1">
      <c r="A14" s="72" t="s">
        <v>11</v>
      </c>
      <c r="B14" s="78" t="s">
        <v>163</v>
      </c>
      <c r="C14" s="367">
        <v>600</v>
      </c>
      <c r="D14" s="75" t="s">
        <v>12</v>
      </c>
      <c r="E14" s="507"/>
      <c r="F14" s="490">
        <f>C14*E14</f>
        <v>0</v>
      </c>
      <c r="G14" s="77"/>
      <c r="IB14" s="28"/>
      <c r="IC14" s="28"/>
      <c r="ID14" s="28"/>
      <c r="IE14" s="28"/>
      <c r="IF14" s="28"/>
      <c r="IG14" s="28"/>
      <c r="IH14" s="28"/>
      <c r="II14" s="28"/>
      <c r="IJ14" s="28"/>
      <c r="IK14" s="28"/>
      <c r="IL14" s="28"/>
      <c r="IM14" s="28"/>
      <c r="IN14" s="28"/>
      <c r="IO14" s="28"/>
      <c r="IP14" s="28"/>
      <c r="IQ14" s="28"/>
      <c r="IR14" s="28"/>
      <c r="IS14" s="28"/>
      <c r="IT14" s="28"/>
      <c r="IU14" s="28"/>
    </row>
    <row r="15" spans="1:255" s="28" customFormat="1">
      <c r="A15" s="72" t="s">
        <v>11</v>
      </c>
      <c r="B15" s="78" t="s">
        <v>162</v>
      </c>
      <c r="C15" s="370">
        <v>1550</v>
      </c>
      <c r="D15" s="61" t="s">
        <v>12</v>
      </c>
      <c r="E15" s="507"/>
      <c r="F15" s="490">
        <f>C15*E15</f>
        <v>0</v>
      </c>
      <c r="G15" s="77"/>
    </row>
    <row r="16" spans="1:255" s="28" customFormat="1">
      <c r="A16" s="79"/>
      <c r="B16" s="68"/>
      <c r="C16" s="370"/>
      <c r="D16" s="80"/>
      <c r="E16" s="408"/>
      <c r="F16" s="490"/>
      <c r="G16" s="77"/>
    </row>
    <row r="17" spans="1:255" s="28" customFormat="1">
      <c r="A17" s="67">
        <f>+$A$3+COUNT(A$6:A16)*0.01+0.01</f>
        <v>18.03</v>
      </c>
      <c r="B17" s="81" t="s">
        <v>41</v>
      </c>
      <c r="C17" s="208">
        <v>10</v>
      </c>
      <c r="D17" s="82" t="s">
        <v>10</v>
      </c>
      <c r="E17" s="507"/>
      <c r="F17" s="490">
        <f>C17*E17</f>
        <v>0</v>
      </c>
    </row>
    <row r="18" spans="1:255" s="28" customFormat="1">
      <c r="A18" s="83"/>
      <c r="B18" s="81"/>
      <c r="C18" s="208"/>
      <c r="D18" s="70"/>
      <c r="E18" s="520"/>
      <c r="F18" s="485"/>
    </row>
    <row r="19" spans="1:255" s="28" customFormat="1" ht="25.75">
      <c r="A19" s="67">
        <f>+$A$3+COUNT(A$6:A18)*0.01+0.01</f>
        <v>18.040000000000003</v>
      </c>
      <c r="B19" s="81" t="s">
        <v>164</v>
      </c>
      <c r="C19" s="208">
        <v>20</v>
      </c>
      <c r="D19" s="82" t="s">
        <v>12</v>
      </c>
      <c r="E19" s="507"/>
      <c r="F19" s="490">
        <f>C19*E19</f>
        <v>0</v>
      </c>
    </row>
    <row r="20" spans="1:255" s="87" customFormat="1">
      <c r="A20" s="83"/>
      <c r="B20" s="35"/>
      <c r="C20" s="463"/>
      <c r="D20" s="84"/>
      <c r="E20" s="521"/>
      <c r="F20" s="490"/>
      <c r="G20" s="86"/>
      <c r="HW20" s="88"/>
      <c r="HX20" s="88"/>
      <c r="HY20" s="89"/>
      <c r="HZ20" s="89"/>
      <c r="IA20" s="89"/>
      <c r="IB20" s="89"/>
      <c r="IC20" s="89"/>
      <c r="ID20" s="88"/>
      <c r="IE20" s="88"/>
      <c r="IF20" s="88"/>
      <c r="IG20" s="88"/>
      <c r="IH20" s="88"/>
      <c r="II20" s="88"/>
      <c r="IJ20" s="88"/>
      <c r="IK20" s="88"/>
      <c r="IL20" s="88"/>
      <c r="IM20" s="88"/>
      <c r="IN20" s="88"/>
      <c r="IO20" s="88"/>
      <c r="IP20" s="88"/>
      <c r="IQ20" s="88"/>
      <c r="IR20" s="88"/>
      <c r="IS20" s="88"/>
      <c r="IT20" s="88"/>
      <c r="IU20" s="88"/>
    </row>
    <row r="21" spans="1:255" s="28" customFormat="1" ht="53.25" customHeight="1">
      <c r="A21" s="90">
        <f>+$A$3+COUNT(A$6:A20)*0.01+0.01</f>
        <v>18.05</v>
      </c>
      <c r="B21" s="68" t="s">
        <v>72</v>
      </c>
      <c r="C21" s="370">
        <v>4</v>
      </c>
      <c r="D21" s="80" t="s">
        <v>10</v>
      </c>
      <c r="E21" s="507"/>
      <c r="F21" s="490">
        <f>C21*E21</f>
        <v>0</v>
      </c>
      <c r="G21" s="77"/>
    </row>
    <row r="22" spans="1:255" s="28" customFormat="1">
      <c r="A22" s="90"/>
      <c r="B22" s="68"/>
      <c r="C22" s="370"/>
      <c r="D22" s="80"/>
      <c r="E22" s="408"/>
      <c r="F22" s="490"/>
      <c r="G22" s="77"/>
    </row>
    <row r="23" spans="1:255" s="93" customFormat="1">
      <c r="A23" s="67">
        <f>+$A$3+COUNT(A$6:A22)*0.01+0.01</f>
        <v>18.060000000000002</v>
      </c>
      <c r="B23" s="91" t="s">
        <v>42</v>
      </c>
      <c r="C23" s="124">
        <v>1</v>
      </c>
      <c r="D23" s="93" t="s">
        <v>10</v>
      </c>
      <c r="E23" s="553"/>
      <c r="F23" s="490">
        <f>C23*E23</f>
        <v>0</v>
      </c>
      <c r="G23" s="265"/>
      <c r="IT23" s="96"/>
      <c r="IU23" s="96"/>
    </row>
    <row r="24" spans="1:255" s="93" customFormat="1">
      <c r="A24" s="115" t="s">
        <v>11</v>
      </c>
      <c r="B24" s="99" t="s">
        <v>623</v>
      </c>
      <c r="C24" s="446"/>
      <c r="E24" s="522"/>
      <c r="F24" s="308"/>
      <c r="G24" s="265"/>
      <c r="IT24" s="96"/>
      <c r="IU24" s="96"/>
    </row>
    <row r="25" spans="1:255" s="93" customFormat="1">
      <c r="A25" s="115" t="s">
        <v>11</v>
      </c>
      <c r="B25" s="91" t="s">
        <v>43</v>
      </c>
      <c r="C25" s="446"/>
      <c r="E25" s="522"/>
      <c r="F25" s="308"/>
      <c r="G25" s="95"/>
      <c r="IT25" s="96"/>
      <c r="IU25" s="96"/>
    </row>
    <row r="26" spans="1:255" s="93" customFormat="1" ht="25.75">
      <c r="A26" s="115" t="s">
        <v>11</v>
      </c>
      <c r="B26" s="91" t="s">
        <v>44</v>
      </c>
      <c r="C26" s="446"/>
      <c r="E26" s="522"/>
      <c r="F26" s="308"/>
      <c r="G26" s="95"/>
      <c r="IT26" s="96"/>
      <c r="IU26" s="96"/>
    </row>
    <row r="27" spans="1:255" s="93" customFormat="1" ht="30.9">
      <c r="A27" s="115" t="s">
        <v>11</v>
      </c>
      <c r="B27" s="4" t="s">
        <v>45</v>
      </c>
      <c r="C27" s="446"/>
      <c r="E27" s="522"/>
      <c r="F27" s="308"/>
      <c r="G27" s="95"/>
      <c r="IT27" s="96"/>
      <c r="IU27" s="96"/>
    </row>
    <row r="28" spans="1:255" s="93" customFormat="1">
      <c r="A28" s="115" t="s">
        <v>11</v>
      </c>
      <c r="B28" s="91" t="s">
        <v>46</v>
      </c>
      <c r="C28" s="446"/>
      <c r="E28" s="522"/>
      <c r="F28" s="308"/>
      <c r="G28" s="95"/>
      <c r="IT28" s="96"/>
      <c r="IU28" s="96"/>
    </row>
    <row r="29" spans="1:255" s="93" customFormat="1">
      <c r="A29" s="115" t="s">
        <v>11</v>
      </c>
      <c r="B29" s="91" t="s">
        <v>47</v>
      </c>
      <c r="C29" s="446"/>
      <c r="E29" s="522"/>
      <c r="F29" s="308"/>
      <c r="G29" s="95"/>
      <c r="IT29" s="96"/>
      <c r="IU29" s="96"/>
    </row>
    <row r="30" spans="1:255" s="93" customFormat="1">
      <c r="A30" s="115" t="s">
        <v>11</v>
      </c>
      <c r="B30" s="91" t="s">
        <v>48</v>
      </c>
      <c r="C30" s="446"/>
      <c r="E30" s="522"/>
      <c r="F30" s="308"/>
      <c r="G30" s="95"/>
      <c r="IT30" s="96"/>
      <c r="IU30" s="96"/>
    </row>
    <row r="31" spans="1:255" s="93" customFormat="1">
      <c r="A31" s="115" t="s">
        <v>11</v>
      </c>
      <c r="B31" s="91" t="s">
        <v>49</v>
      </c>
      <c r="C31" s="446"/>
      <c r="E31" s="522"/>
      <c r="F31" s="308"/>
      <c r="G31" s="95"/>
      <c r="IT31" s="96"/>
      <c r="IU31" s="96"/>
    </row>
    <row r="32" spans="1:255" s="93" customFormat="1">
      <c r="A32" s="115" t="s">
        <v>11</v>
      </c>
      <c r="B32" s="91" t="s">
        <v>50</v>
      </c>
      <c r="C32" s="446"/>
      <c r="E32" s="522"/>
      <c r="F32" s="308"/>
      <c r="G32" s="95"/>
      <c r="IT32" s="96"/>
      <c r="IU32" s="96"/>
    </row>
    <row r="33" spans="1:255" s="93" customFormat="1">
      <c r="A33" s="115" t="s">
        <v>11</v>
      </c>
      <c r="B33" s="91" t="s">
        <v>51</v>
      </c>
      <c r="C33" s="446"/>
      <c r="E33" s="522"/>
      <c r="F33" s="308"/>
      <c r="G33" s="95"/>
      <c r="IT33" s="96"/>
      <c r="IU33" s="96"/>
    </row>
    <row r="34" spans="1:255" s="93" customFormat="1">
      <c r="A34" s="115" t="s">
        <v>11</v>
      </c>
      <c r="B34" s="91" t="s">
        <v>52</v>
      </c>
      <c r="C34" s="446"/>
      <c r="E34" s="522"/>
      <c r="F34" s="308"/>
      <c r="G34" s="95"/>
      <c r="IT34" s="96"/>
      <c r="IU34" s="96"/>
    </row>
    <row r="35" spans="1:255" s="93" customFormat="1">
      <c r="A35" s="115" t="s">
        <v>11</v>
      </c>
      <c r="B35" s="91" t="s">
        <v>53</v>
      </c>
      <c r="C35" s="446"/>
      <c r="E35" s="522"/>
      <c r="F35" s="308"/>
      <c r="G35" s="95"/>
      <c r="IT35" s="96"/>
      <c r="IU35" s="96"/>
    </row>
    <row r="36" spans="1:255" s="93" customFormat="1">
      <c r="A36" s="97"/>
      <c r="B36" s="91"/>
      <c r="C36" s="124"/>
      <c r="E36" s="522"/>
      <c r="F36" s="308"/>
      <c r="G36" s="95"/>
      <c r="IT36" s="96"/>
      <c r="IU36" s="96"/>
    </row>
    <row r="37" spans="1:255" s="93" customFormat="1" ht="38.6">
      <c r="A37" s="67">
        <f>+$A$3+COUNT(A$6:A36)*0.01+0.01</f>
        <v>18.07</v>
      </c>
      <c r="B37" s="91" t="s">
        <v>625</v>
      </c>
      <c r="C37" s="124">
        <v>2</v>
      </c>
      <c r="D37" s="93" t="s">
        <v>33</v>
      </c>
      <c r="E37" s="553"/>
      <c r="F37" s="490">
        <f>C37*E37</f>
        <v>0</v>
      </c>
      <c r="G37" s="95"/>
      <c r="IT37" s="96"/>
      <c r="IU37" s="96"/>
    </row>
    <row r="38" spans="1:255" s="93" customFormat="1">
      <c r="A38" s="67"/>
      <c r="B38" s="91"/>
      <c r="C38" s="124"/>
      <c r="E38" s="522"/>
      <c r="F38" s="490"/>
      <c r="G38" s="95"/>
      <c r="IT38" s="96"/>
      <c r="IU38" s="96"/>
    </row>
    <row r="39" spans="1:255" s="93" customFormat="1">
      <c r="A39" s="67">
        <f>+$A$3+COUNT(A$6:A38)*0.01+0.01</f>
        <v>18.080000000000002</v>
      </c>
      <c r="B39" s="91" t="s">
        <v>54</v>
      </c>
      <c r="C39" s="124">
        <v>6</v>
      </c>
      <c r="D39" s="93" t="s">
        <v>33</v>
      </c>
      <c r="E39" s="553"/>
      <c r="F39" s="490">
        <f>C39*E39</f>
        <v>0</v>
      </c>
      <c r="G39" s="95"/>
      <c r="IT39" s="96"/>
      <c r="IU39" s="96"/>
    </row>
    <row r="40" spans="1:255" s="93" customFormat="1">
      <c r="A40" s="97"/>
      <c r="B40" s="91"/>
      <c r="C40" s="124"/>
      <c r="E40" s="522"/>
      <c r="F40" s="308"/>
      <c r="G40" s="95"/>
      <c r="IT40" s="96"/>
      <c r="IU40" s="96"/>
    </row>
    <row r="41" spans="1:255" s="93" customFormat="1">
      <c r="A41" s="67">
        <f>+$A$3+COUNT(A$6:A40)*0.01+0.01</f>
        <v>18.09</v>
      </c>
      <c r="B41" s="91" t="s">
        <v>55</v>
      </c>
      <c r="C41" s="124">
        <v>1</v>
      </c>
      <c r="D41" s="93" t="s">
        <v>33</v>
      </c>
      <c r="E41" s="553"/>
      <c r="F41" s="490">
        <f>C41*E41</f>
        <v>0</v>
      </c>
      <c r="G41" s="95"/>
      <c r="IT41" s="96"/>
      <c r="IU41" s="96"/>
    </row>
    <row r="42" spans="1:255" s="93" customFormat="1">
      <c r="A42" s="97"/>
      <c r="B42" s="91"/>
      <c r="C42" s="124"/>
      <c r="E42" s="522"/>
      <c r="F42" s="490"/>
      <c r="G42" s="95"/>
      <c r="IT42" s="96"/>
      <c r="IU42" s="96"/>
    </row>
    <row r="43" spans="1:255" s="93" customFormat="1">
      <c r="A43" s="67">
        <f>+$A$3+COUNT(A$6:A42)*0.01+0.01</f>
        <v>18.100000000000001</v>
      </c>
      <c r="B43" s="91" t="s">
        <v>56</v>
      </c>
      <c r="C43" s="124">
        <v>1</v>
      </c>
      <c r="D43" s="93" t="s">
        <v>33</v>
      </c>
      <c r="E43" s="553"/>
      <c r="F43" s="490">
        <f>C43*E43</f>
        <v>0</v>
      </c>
      <c r="G43" s="95"/>
      <c r="IT43" s="96"/>
      <c r="IU43" s="96"/>
    </row>
    <row r="44" spans="1:255" s="93" customFormat="1">
      <c r="A44" s="97"/>
      <c r="B44" s="91"/>
      <c r="C44" s="124"/>
      <c r="E44" s="522"/>
      <c r="F44" s="490"/>
      <c r="G44" s="95"/>
      <c r="IT44" s="96"/>
      <c r="IU44" s="96"/>
    </row>
    <row r="45" spans="1:255" s="93" customFormat="1" ht="25.75">
      <c r="A45" s="67">
        <f>+$A$3+COUNT(A$6:A44)*0.01+0.01</f>
        <v>18.110000000000003</v>
      </c>
      <c r="B45" s="91" t="s">
        <v>57</v>
      </c>
      <c r="C45" s="124">
        <v>1</v>
      </c>
      <c r="D45" s="93" t="s">
        <v>33</v>
      </c>
      <c r="E45" s="553"/>
      <c r="F45" s="490">
        <f>C45*E45</f>
        <v>0</v>
      </c>
      <c r="G45" s="94"/>
      <c r="IT45" s="96"/>
      <c r="IU45" s="96"/>
    </row>
    <row r="46" spans="1:255" s="135" customFormat="1">
      <c r="A46" s="266"/>
      <c r="B46" s="267"/>
      <c r="C46" s="488"/>
      <c r="E46" s="522"/>
      <c r="F46" s="498"/>
      <c r="G46" s="95"/>
      <c r="IT46" s="227"/>
      <c r="IU46" s="227"/>
    </row>
    <row r="47" spans="1:255" s="135" customFormat="1" ht="25.75">
      <c r="A47" s="90">
        <f>+$A$3+COUNT(A$6:A46)*0.01+0.01</f>
        <v>18.12</v>
      </c>
      <c r="B47" s="91" t="s">
        <v>479</v>
      </c>
      <c r="C47" s="124">
        <v>1</v>
      </c>
      <c r="D47" s="93" t="s">
        <v>33</v>
      </c>
      <c r="E47" s="553"/>
      <c r="F47" s="490">
        <f>C47*E47</f>
        <v>0</v>
      </c>
      <c r="G47" s="281"/>
      <c r="IT47" s="227"/>
      <c r="IU47" s="227"/>
    </row>
    <row r="48" spans="1:255" s="135" customFormat="1">
      <c r="A48" s="97"/>
      <c r="B48" s="91"/>
      <c r="C48" s="124"/>
      <c r="D48" s="93"/>
      <c r="E48" s="522"/>
      <c r="F48" s="498"/>
      <c r="G48" s="95"/>
      <c r="IT48" s="227"/>
      <c r="IU48" s="227"/>
    </row>
    <row r="49" spans="1:255" s="135" customFormat="1">
      <c r="A49" s="90">
        <f>+$A$3+COUNT(A$6:A48)*0.01+0.01</f>
        <v>18.130000000000003</v>
      </c>
      <c r="B49" s="282" t="s">
        <v>480</v>
      </c>
      <c r="C49" s="124">
        <v>24</v>
      </c>
      <c r="D49" s="93" t="s">
        <v>33</v>
      </c>
      <c r="E49" s="553"/>
      <c r="F49" s="490">
        <f>C49*E49</f>
        <v>0</v>
      </c>
      <c r="G49" s="95"/>
      <c r="IT49" s="227"/>
      <c r="IU49" s="227"/>
    </row>
    <row r="50" spans="1:255" s="135" customFormat="1">
      <c r="A50" s="97"/>
      <c r="B50" s="267"/>
      <c r="C50" s="488"/>
      <c r="E50" s="522"/>
      <c r="F50" s="498"/>
      <c r="G50" s="95"/>
      <c r="IT50" s="227"/>
      <c r="IU50" s="227"/>
    </row>
    <row r="51" spans="1:255" s="93" customFormat="1">
      <c r="A51" s="67">
        <f>+$A$3+COUNT(A$6:A50)*0.01+0.01</f>
        <v>18.14</v>
      </c>
      <c r="B51" s="268" t="s">
        <v>58</v>
      </c>
      <c r="C51" s="124">
        <v>2</v>
      </c>
      <c r="D51" s="93" t="s">
        <v>33</v>
      </c>
      <c r="E51" s="553"/>
      <c r="F51" s="490">
        <f>C51*E51</f>
        <v>0</v>
      </c>
      <c r="G51" s="95"/>
      <c r="IT51" s="96"/>
      <c r="IU51" s="96"/>
    </row>
    <row r="52" spans="1:255" s="93" customFormat="1">
      <c r="A52" s="97"/>
      <c r="B52" s="268"/>
      <c r="C52" s="496"/>
      <c r="D52" s="269"/>
      <c r="E52" s="522"/>
      <c r="F52" s="308"/>
      <c r="G52" s="95"/>
      <c r="IT52" s="96"/>
      <c r="IU52" s="96"/>
    </row>
    <row r="53" spans="1:255" s="93" customFormat="1">
      <c r="A53" s="67">
        <f>+$A$3+COUNT(A$6:A52)*0.01+0.01</f>
        <v>18.150000000000002</v>
      </c>
      <c r="B53" s="268" t="s">
        <v>59</v>
      </c>
      <c r="C53" s="124">
        <v>1</v>
      </c>
      <c r="D53" s="93" t="s">
        <v>33</v>
      </c>
      <c r="E53" s="553"/>
      <c r="F53" s="490">
        <f>C53*E53</f>
        <v>0</v>
      </c>
      <c r="G53" s="95"/>
      <c r="IT53" s="96"/>
      <c r="IU53" s="96"/>
    </row>
    <row r="54" spans="1:255" s="135" customFormat="1">
      <c r="A54" s="97"/>
      <c r="B54" s="267"/>
      <c r="C54" s="488"/>
      <c r="E54" s="522"/>
      <c r="F54" s="498"/>
      <c r="G54" s="95"/>
      <c r="IT54" s="227"/>
      <c r="IU54" s="227"/>
    </row>
    <row r="55" spans="1:255" s="135" customFormat="1">
      <c r="A55" s="67">
        <f>+$A$3+COUNT(A$6:A54)*0.01+0.01</f>
        <v>18.16</v>
      </c>
      <c r="B55" s="268" t="s">
        <v>172</v>
      </c>
      <c r="C55" s="124">
        <v>1</v>
      </c>
      <c r="D55" s="93" t="s">
        <v>33</v>
      </c>
      <c r="E55" s="553"/>
      <c r="F55" s="490">
        <f>C55*E55</f>
        <v>0</v>
      </c>
      <c r="G55" s="281"/>
      <c r="IT55" s="227"/>
      <c r="IU55" s="227"/>
    </row>
    <row r="56" spans="1:255" s="93" customFormat="1">
      <c r="A56" s="97"/>
      <c r="B56" s="99"/>
      <c r="C56" s="446"/>
      <c r="E56" s="522"/>
      <c r="F56" s="308"/>
      <c r="G56" s="95"/>
      <c r="IT56" s="96"/>
      <c r="IU56" s="96"/>
    </row>
    <row r="57" spans="1:255" s="93" customFormat="1" ht="25.75">
      <c r="A57" s="67">
        <f>+$A$3+COUNT(A$6:A56)*0.01+0.01</f>
        <v>18.170000000000002</v>
      </c>
      <c r="B57" s="91" t="s">
        <v>626</v>
      </c>
      <c r="C57" s="124">
        <v>30</v>
      </c>
      <c r="D57" s="93" t="s">
        <v>33</v>
      </c>
      <c r="E57" s="553"/>
      <c r="F57" s="490">
        <f>C57*E57</f>
        <v>0</v>
      </c>
      <c r="G57" s="92"/>
      <c r="IT57" s="96"/>
      <c r="IU57" s="96"/>
    </row>
    <row r="58" spans="1:255" s="93" customFormat="1">
      <c r="A58" s="97"/>
      <c r="B58" s="99"/>
      <c r="C58" s="446"/>
      <c r="E58" s="522"/>
      <c r="F58" s="308"/>
      <c r="G58" s="98"/>
      <c r="IT58" s="96"/>
      <c r="IU58" s="96"/>
    </row>
    <row r="59" spans="1:255" s="93" customFormat="1" ht="25.75">
      <c r="A59" s="67">
        <f>+$A$3+COUNT(A$6:A58)*0.01+0.01</f>
        <v>18.180000000000003</v>
      </c>
      <c r="B59" s="91" t="s">
        <v>627</v>
      </c>
      <c r="C59" s="124">
        <v>40</v>
      </c>
      <c r="D59" s="93" t="s">
        <v>33</v>
      </c>
      <c r="E59" s="553"/>
      <c r="F59" s="490">
        <f>C59*E59</f>
        <v>0</v>
      </c>
      <c r="G59" s="92"/>
      <c r="IT59" s="96"/>
      <c r="IU59" s="96"/>
    </row>
    <row r="60" spans="1:255" s="93" customFormat="1">
      <c r="A60" s="97"/>
      <c r="B60" s="99"/>
      <c r="C60" s="446"/>
      <c r="E60" s="522"/>
      <c r="F60" s="308"/>
      <c r="G60" s="98"/>
      <c r="IT60" s="96"/>
      <c r="IU60" s="96"/>
    </row>
    <row r="61" spans="1:255" s="93" customFormat="1" ht="29.25" customHeight="1">
      <c r="A61" s="67">
        <f>+$A$3+COUNT(A$6:A60)*0.01+0.01</f>
        <v>18.190000000000001</v>
      </c>
      <c r="B61" s="91" t="s">
        <v>628</v>
      </c>
      <c r="C61" s="124">
        <v>15</v>
      </c>
      <c r="D61" s="93" t="s">
        <v>33</v>
      </c>
      <c r="E61" s="553"/>
      <c r="F61" s="490">
        <f>C61*E61</f>
        <v>0</v>
      </c>
      <c r="G61" s="92"/>
      <c r="IT61" s="96"/>
      <c r="IU61" s="96"/>
    </row>
    <row r="62" spans="1:255" s="93" customFormat="1">
      <c r="A62" s="97"/>
      <c r="B62" s="99"/>
      <c r="C62" s="446"/>
      <c r="E62" s="523"/>
      <c r="F62" s="486"/>
      <c r="G62" s="95"/>
      <c r="IT62" s="96"/>
      <c r="IU62" s="96"/>
    </row>
    <row r="63" spans="1:255" s="112" customFormat="1" ht="25.75">
      <c r="A63" s="67">
        <f>+$A$3+COUNT(A$6:A62)*0.01+0.01</f>
        <v>18.200000000000003</v>
      </c>
      <c r="B63" s="91" t="s">
        <v>491</v>
      </c>
      <c r="C63" s="124">
        <v>75</v>
      </c>
      <c r="D63" s="93" t="s">
        <v>12</v>
      </c>
      <c r="E63" s="553"/>
      <c r="F63" s="490">
        <f>C63*E63</f>
        <v>0</v>
      </c>
      <c r="G63" s="92"/>
      <c r="IT63" s="96"/>
      <c r="IU63" s="96"/>
    </row>
    <row r="64" spans="1:255" s="112" customFormat="1">
      <c r="A64" s="272"/>
      <c r="B64" s="273"/>
      <c r="C64" s="124"/>
      <c r="D64" s="93"/>
      <c r="E64" s="522"/>
      <c r="F64" s="490"/>
      <c r="G64" s="92"/>
      <c r="IT64" s="96"/>
      <c r="IU64" s="96"/>
    </row>
    <row r="65" spans="1:255" s="93" customFormat="1" ht="25.75">
      <c r="A65" s="67">
        <f>+$A$3+COUNT(A$6:A64)*0.01+0.01</f>
        <v>18.21</v>
      </c>
      <c r="B65" s="91" t="s">
        <v>629</v>
      </c>
      <c r="C65" s="124">
        <v>3400</v>
      </c>
      <c r="D65" s="93" t="s">
        <v>12</v>
      </c>
      <c r="E65" s="553"/>
      <c r="F65" s="490">
        <f>C65*E65</f>
        <v>0</v>
      </c>
      <c r="G65" s="92"/>
      <c r="IT65" s="96"/>
      <c r="IU65" s="96"/>
    </row>
    <row r="66" spans="1:255" s="93" customFormat="1">
      <c r="A66" s="67"/>
      <c r="B66" s="91"/>
      <c r="C66" s="124"/>
      <c r="E66" s="522"/>
      <c r="F66" s="490"/>
      <c r="G66" s="92"/>
      <c r="IT66" s="96"/>
      <c r="IU66" s="96"/>
    </row>
    <row r="67" spans="1:255" s="93" customFormat="1" ht="38.6">
      <c r="A67" s="67">
        <f>+$A$3+COUNT(A$6:A66)*0.01+0.01</f>
        <v>18.220000000000002</v>
      </c>
      <c r="B67" s="91" t="s">
        <v>630</v>
      </c>
      <c r="C67" s="124">
        <v>7</v>
      </c>
      <c r="D67" s="93" t="s">
        <v>10</v>
      </c>
      <c r="E67" s="553"/>
      <c r="F67" s="490">
        <f>C67*E67</f>
        <v>0</v>
      </c>
      <c r="G67" s="92"/>
      <c r="IT67" s="96"/>
      <c r="IU67" s="96"/>
    </row>
    <row r="68" spans="1:255" s="93" customFormat="1">
      <c r="A68" s="97"/>
      <c r="B68" s="91"/>
      <c r="C68" s="446"/>
      <c r="E68" s="522"/>
      <c r="F68" s="308"/>
      <c r="G68" s="100"/>
      <c r="IT68" s="96"/>
      <c r="IU68" s="96"/>
    </row>
    <row r="69" spans="1:255" s="93" customFormat="1" ht="54.75" customHeight="1">
      <c r="A69" s="67">
        <f>+$A$3+COUNT(A$6:A68)*0.01+0.01</f>
        <v>18.23</v>
      </c>
      <c r="B69" s="91" t="s">
        <v>631</v>
      </c>
      <c r="C69" s="124">
        <v>5</v>
      </c>
      <c r="D69" s="93" t="s">
        <v>10</v>
      </c>
      <c r="E69" s="553"/>
      <c r="F69" s="490">
        <f>C69*E69</f>
        <v>0</v>
      </c>
      <c r="G69" s="92"/>
      <c r="IT69" s="96"/>
      <c r="IU69" s="96"/>
    </row>
    <row r="70" spans="1:255" s="93" customFormat="1">
      <c r="A70" s="97"/>
      <c r="B70" s="91"/>
      <c r="C70" s="446"/>
      <c r="E70" s="522"/>
      <c r="F70" s="308"/>
      <c r="G70" s="95"/>
      <c r="IT70" s="96"/>
      <c r="IU70" s="96"/>
    </row>
    <row r="71" spans="1:255" s="93" customFormat="1" ht="54.75" customHeight="1">
      <c r="A71" s="67">
        <f>+$A$3+COUNT(A$6:A70)*0.01+0.01</f>
        <v>18.240000000000002</v>
      </c>
      <c r="B71" s="91" t="s">
        <v>632</v>
      </c>
      <c r="C71" s="124">
        <v>18</v>
      </c>
      <c r="D71" s="93" t="s">
        <v>10</v>
      </c>
      <c r="E71" s="553"/>
      <c r="F71" s="490">
        <f>C71*E71</f>
        <v>0</v>
      </c>
      <c r="G71" s="92"/>
      <c r="IT71" s="96"/>
      <c r="IU71" s="96"/>
    </row>
    <row r="72" spans="1:255" s="93" customFormat="1">
      <c r="A72" s="97"/>
      <c r="B72" s="91"/>
      <c r="C72" s="446"/>
      <c r="E72" s="522"/>
      <c r="F72" s="308"/>
      <c r="G72" s="100"/>
      <c r="IT72" s="96"/>
      <c r="IU72" s="96"/>
    </row>
    <row r="73" spans="1:255" s="93" customFormat="1" ht="57" customHeight="1">
      <c r="A73" s="67">
        <f>+$A$3+COUNT(A$6:A72)*0.01+0.01</f>
        <v>18.25</v>
      </c>
      <c r="B73" s="91" t="s">
        <v>633</v>
      </c>
      <c r="C73" s="124">
        <v>14</v>
      </c>
      <c r="D73" s="93" t="s">
        <v>10</v>
      </c>
      <c r="E73" s="553"/>
      <c r="F73" s="490">
        <f>C73*E73</f>
        <v>0</v>
      </c>
      <c r="G73" s="92"/>
      <c r="IT73" s="96"/>
      <c r="IU73" s="96"/>
    </row>
    <row r="74" spans="1:255" s="93" customFormat="1">
      <c r="A74" s="67"/>
      <c r="B74" s="91"/>
      <c r="C74" s="124"/>
      <c r="E74" s="522"/>
      <c r="F74" s="490"/>
      <c r="G74" s="95"/>
      <c r="IT74" s="96"/>
      <c r="IU74" s="96"/>
    </row>
    <row r="75" spans="1:255" s="93" customFormat="1" ht="40.5" customHeight="1">
      <c r="A75" s="67">
        <f>+$A$3+COUNT(A$6:A74)*0.01+0.01</f>
        <v>18.260000000000002</v>
      </c>
      <c r="B75" s="91" t="s">
        <v>73</v>
      </c>
      <c r="C75" s="124">
        <v>6</v>
      </c>
      <c r="D75" s="93" t="s">
        <v>10</v>
      </c>
      <c r="E75" s="553"/>
      <c r="F75" s="490">
        <f>C75*E75</f>
        <v>0</v>
      </c>
      <c r="G75" s="92"/>
      <c r="IT75" s="96"/>
      <c r="IU75" s="96"/>
    </row>
    <row r="76" spans="1:255" s="93" customFormat="1">
      <c r="A76" s="67"/>
      <c r="B76" s="91"/>
      <c r="C76" s="124"/>
      <c r="E76" s="522"/>
      <c r="F76" s="490"/>
      <c r="G76" s="95"/>
      <c r="IT76" s="96"/>
      <c r="IU76" s="96"/>
    </row>
    <row r="77" spans="1:255" s="93" customFormat="1">
      <c r="A77" s="67">
        <f>+$A$3+COUNT(A$6:A76)*0.01+0.01</f>
        <v>18.270000000000003</v>
      </c>
      <c r="B77" s="91" t="s">
        <v>634</v>
      </c>
      <c r="C77" s="124">
        <v>8</v>
      </c>
      <c r="D77" s="93" t="s">
        <v>33</v>
      </c>
      <c r="E77" s="554"/>
      <c r="F77" s="491">
        <f>C77*E77</f>
        <v>0</v>
      </c>
      <c r="G77" s="92"/>
      <c r="IT77" s="96"/>
      <c r="IU77" s="96"/>
    </row>
    <row r="78" spans="1:255" s="93" customFormat="1">
      <c r="A78" s="67"/>
      <c r="B78" s="91"/>
      <c r="C78" s="124"/>
      <c r="E78" s="524"/>
      <c r="F78" s="491"/>
      <c r="G78" s="95"/>
      <c r="IT78" s="96"/>
      <c r="IU78" s="96"/>
    </row>
    <row r="79" spans="1:255" s="93" customFormat="1">
      <c r="A79" s="67">
        <f>+$A$3+COUNT(A$6:A78)*0.01+0.01</f>
        <v>18.28</v>
      </c>
      <c r="B79" s="91" t="s">
        <v>60</v>
      </c>
      <c r="C79" s="124">
        <v>1</v>
      </c>
      <c r="D79" s="93" t="s">
        <v>10</v>
      </c>
      <c r="E79" s="554"/>
      <c r="F79" s="491">
        <f>C79*E79</f>
        <v>0</v>
      </c>
      <c r="G79" s="95"/>
      <c r="IT79" s="96"/>
      <c r="IU79" s="96"/>
    </row>
    <row r="80" spans="1:255" s="93" customFormat="1">
      <c r="A80" s="67"/>
      <c r="B80" s="91"/>
      <c r="C80" s="124"/>
      <c r="E80" s="524"/>
      <c r="F80" s="491"/>
      <c r="G80" s="95"/>
      <c r="IT80" s="96"/>
      <c r="IU80" s="96"/>
    </row>
    <row r="81" spans="1:255" s="101" customFormat="1" ht="25.75">
      <c r="A81" s="67">
        <f>+$A$3+COUNT(A$6:A80)*0.01+0.01</f>
        <v>18.290000000000003</v>
      </c>
      <c r="B81" s="91" t="s">
        <v>61</v>
      </c>
      <c r="C81" s="124">
        <v>1</v>
      </c>
      <c r="D81" s="93" t="s">
        <v>10</v>
      </c>
      <c r="E81" s="554"/>
      <c r="F81" s="491">
        <f>C81*E81</f>
        <v>0</v>
      </c>
      <c r="G81" s="95"/>
      <c r="IT81" s="102"/>
      <c r="IU81" s="102"/>
    </row>
    <row r="82" spans="1:255" s="101" customFormat="1">
      <c r="A82" s="67"/>
      <c r="B82" s="91"/>
      <c r="C82" s="124"/>
      <c r="D82" s="93"/>
      <c r="E82" s="524"/>
      <c r="F82" s="491"/>
      <c r="G82" s="95"/>
      <c r="IT82" s="102"/>
      <c r="IU82" s="102"/>
    </row>
    <row r="83" spans="1:255" s="101" customFormat="1">
      <c r="A83" s="67">
        <f>+$A$3+COUNT(A$6:A82)*0.01+0.01</f>
        <v>18.3</v>
      </c>
      <c r="B83" s="91" t="s">
        <v>62</v>
      </c>
      <c r="C83" s="124">
        <v>1</v>
      </c>
      <c r="D83" s="93" t="s">
        <v>10</v>
      </c>
      <c r="E83" s="554"/>
      <c r="F83" s="491">
        <f>C83*E83</f>
        <v>0</v>
      </c>
      <c r="G83" s="95"/>
      <c r="IT83" s="102"/>
      <c r="IU83" s="102"/>
    </row>
    <row r="84" spans="1:255" s="101" customFormat="1">
      <c r="A84" s="103"/>
      <c r="B84" s="104"/>
      <c r="C84" s="124"/>
      <c r="E84" s="536"/>
      <c r="F84" s="491"/>
      <c r="G84" s="95"/>
      <c r="IT84" s="102"/>
      <c r="IU84" s="102"/>
    </row>
    <row r="85" spans="1:255" s="28" customFormat="1" ht="25.75">
      <c r="A85" s="67">
        <f>+$A$3+COUNT(A$6:A84)*0.01+0.01</f>
        <v>18.310000000000002</v>
      </c>
      <c r="B85" s="105" t="s">
        <v>251</v>
      </c>
      <c r="C85" s="124">
        <v>6</v>
      </c>
      <c r="D85" s="70" t="s">
        <v>10</v>
      </c>
      <c r="E85" s="553"/>
      <c r="F85" s="491">
        <f>C85*E85</f>
        <v>0</v>
      </c>
      <c r="G85" s="106"/>
    </row>
    <row r="86" spans="1:255" s="28" customFormat="1">
      <c r="A86" s="67"/>
      <c r="B86" s="105"/>
      <c r="C86" s="208"/>
      <c r="D86" s="70"/>
      <c r="E86" s="522"/>
      <c r="F86" s="490"/>
      <c r="G86" s="106"/>
    </row>
    <row r="87" spans="1:255" s="28" customFormat="1" ht="85" customHeight="1">
      <c r="A87" s="67">
        <f>+$A$3+COUNT(A$6:A86)*0.01+0.01</f>
        <v>18.32</v>
      </c>
      <c r="B87" s="105" t="s">
        <v>253</v>
      </c>
      <c r="C87" s="208">
        <v>1</v>
      </c>
      <c r="D87" s="70" t="s">
        <v>10</v>
      </c>
      <c r="E87" s="553"/>
      <c r="F87" s="490">
        <f>C87*E87</f>
        <v>0</v>
      </c>
      <c r="G87" s="106"/>
    </row>
    <row r="88" spans="1:255" s="28" customFormat="1">
      <c r="A88" s="67"/>
      <c r="B88" s="105"/>
      <c r="C88" s="208"/>
      <c r="D88" s="70"/>
      <c r="E88" s="522"/>
      <c r="F88" s="490"/>
      <c r="G88" s="106"/>
    </row>
    <row r="89" spans="1:255" s="28" customFormat="1" ht="38.6">
      <c r="A89" s="67">
        <f>+$A$3+COUNT(A$6:A88)*0.01+0.01</f>
        <v>18.330000000000002</v>
      </c>
      <c r="B89" s="105" t="s">
        <v>254</v>
      </c>
      <c r="C89" s="124">
        <v>2</v>
      </c>
      <c r="D89" s="70" t="s">
        <v>10</v>
      </c>
      <c r="E89" s="553"/>
      <c r="F89" s="491">
        <f>C89*E89</f>
        <v>0</v>
      </c>
      <c r="G89" s="106"/>
    </row>
    <row r="90" spans="1:255" s="28" customFormat="1" ht="13.5" customHeight="1">
      <c r="A90" s="67"/>
      <c r="B90" s="105"/>
      <c r="C90" s="208"/>
      <c r="D90" s="70"/>
      <c r="E90" s="522"/>
      <c r="F90" s="490"/>
      <c r="G90" s="106"/>
    </row>
    <row r="91" spans="1:255" s="28" customFormat="1" ht="66" customHeight="1">
      <c r="A91" s="67">
        <f>+$A$3+COUNT(A$6:A90)*0.01+0.01</f>
        <v>18.34</v>
      </c>
      <c r="B91" s="105" t="s">
        <v>252</v>
      </c>
      <c r="C91" s="208">
        <v>1</v>
      </c>
      <c r="D91" s="70" t="s">
        <v>10</v>
      </c>
      <c r="E91" s="553"/>
      <c r="F91" s="490">
        <f>C91*E91</f>
        <v>0</v>
      </c>
      <c r="G91" s="106"/>
    </row>
    <row r="92" spans="1:255" s="37" customFormat="1" ht="13.3" thickBot="1">
      <c r="A92" s="107"/>
      <c r="B92" s="108"/>
      <c r="C92" s="356"/>
      <c r="D92" s="109"/>
      <c r="E92" s="388"/>
      <c r="F92" s="489"/>
      <c r="G92" s="110"/>
      <c r="IN92" s="28"/>
      <c r="IO92" s="28"/>
      <c r="IP92" s="28"/>
      <c r="IQ92" s="28"/>
      <c r="IR92" s="28"/>
      <c r="IS92" s="28"/>
      <c r="IT92" s="28"/>
      <c r="IU92" s="28"/>
    </row>
    <row r="93" spans="1:255" s="93" customFormat="1" ht="13.3" thickTop="1">
      <c r="A93" s="97"/>
      <c r="B93" s="111" t="s">
        <v>659</v>
      </c>
      <c r="C93" s="448"/>
      <c r="E93" s="522"/>
      <c r="F93" s="492">
        <f>SUM(F8:F92)</f>
        <v>0</v>
      </c>
      <c r="G93" s="95"/>
      <c r="IT93" s="96"/>
      <c r="IU93" s="96"/>
    </row>
    <row r="94" spans="1:255" s="93" customFormat="1">
      <c r="A94" s="67"/>
      <c r="B94" s="91"/>
      <c r="C94" s="464"/>
      <c r="D94" s="112"/>
      <c r="E94" s="523"/>
      <c r="F94" s="490"/>
      <c r="G94" s="95"/>
      <c r="IT94" s="96"/>
      <c r="IU94" s="96"/>
    </row>
    <row r="95" spans="1:255" s="93" customFormat="1">
      <c r="A95" s="67"/>
      <c r="B95" s="91"/>
      <c r="C95" s="464"/>
      <c r="D95" s="112"/>
      <c r="E95" s="523"/>
      <c r="F95" s="490"/>
      <c r="G95" s="95"/>
      <c r="IT95" s="96"/>
      <c r="IU95" s="96"/>
    </row>
    <row r="96" spans="1:255" s="93" customFormat="1">
      <c r="A96" s="67"/>
      <c r="B96" s="91"/>
      <c r="C96" s="464"/>
      <c r="D96" s="112"/>
      <c r="E96" s="523"/>
      <c r="F96" s="490"/>
      <c r="G96" s="95"/>
      <c r="IT96" s="96"/>
      <c r="IU96" s="96"/>
    </row>
    <row r="97" spans="1:255" s="93" customFormat="1">
      <c r="A97" s="59">
        <v>19</v>
      </c>
      <c r="B97" s="59" t="s">
        <v>831</v>
      </c>
      <c r="C97" s="448"/>
      <c r="D97" s="113"/>
      <c r="E97" s="516"/>
      <c r="F97" s="124"/>
      <c r="G97" s="95"/>
      <c r="IT97" s="96"/>
      <c r="IU97" s="96"/>
    </row>
    <row r="98" spans="1:255" s="93" customFormat="1">
      <c r="A98" s="97"/>
      <c r="B98" s="114" t="s">
        <v>13</v>
      </c>
      <c r="C98" s="446"/>
      <c r="D98" s="113"/>
      <c r="E98" s="510"/>
      <c r="F98" s="124"/>
      <c r="G98" s="95"/>
      <c r="IT98" s="96"/>
      <c r="IU98" s="96"/>
    </row>
    <row r="99" spans="1:255" s="93" customFormat="1">
      <c r="A99" s="97"/>
      <c r="B99" s="114"/>
      <c r="C99" s="446"/>
      <c r="D99" s="113"/>
      <c r="E99" s="510"/>
      <c r="F99" s="124"/>
      <c r="G99" s="95"/>
      <c r="IT99" s="96"/>
      <c r="IU99" s="96"/>
    </row>
    <row r="100" spans="1:255" s="93" customFormat="1" ht="25.75">
      <c r="A100" s="115" t="s">
        <v>11</v>
      </c>
      <c r="B100" s="116" t="s">
        <v>293</v>
      </c>
      <c r="C100" s="446"/>
      <c r="D100" s="113"/>
      <c r="E100" s="510"/>
      <c r="F100" s="124"/>
      <c r="G100" s="95"/>
      <c r="IT100" s="96"/>
      <c r="IU100" s="96"/>
    </row>
    <row r="101" spans="1:255" s="93" customFormat="1">
      <c r="A101" s="97"/>
      <c r="B101" s="117"/>
      <c r="C101" s="446"/>
      <c r="D101" s="113"/>
      <c r="E101" s="510"/>
      <c r="F101" s="124"/>
      <c r="G101" s="95"/>
      <c r="IT101" s="96"/>
      <c r="IU101" s="96"/>
    </row>
    <row r="102" spans="1:255" s="93" customFormat="1" ht="25.75">
      <c r="A102" s="67">
        <f>+$A$97+COUNT($A$98:A101)*0.01+0.01</f>
        <v>19.010000000000002</v>
      </c>
      <c r="B102" s="99" t="s">
        <v>495</v>
      </c>
      <c r="C102" s="124">
        <v>48</v>
      </c>
      <c r="D102" s="118" t="s">
        <v>15</v>
      </c>
      <c r="E102" s="505"/>
      <c r="F102" s="431">
        <f t="shared" ref="F102:F109" si="0">C102*E102</f>
        <v>0</v>
      </c>
      <c r="G102" s="95"/>
      <c r="IT102" s="96"/>
      <c r="IU102" s="96"/>
    </row>
    <row r="103" spans="1:255" s="93" customFormat="1" ht="25.75">
      <c r="A103" s="67">
        <f>+$A$97+COUNT($A$98:A102)*0.01+0.01</f>
        <v>19.020000000000003</v>
      </c>
      <c r="B103" s="99" t="s">
        <v>499</v>
      </c>
      <c r="C103" s="124">
        <v>3</v>
      </c>
      <c r="D103" s="118" t="s">
        <v>15</v>
      </c>
      <c r="E103" s="505"/>
      <c r="F103" s="431">
        <f t="shared" si="0"/>
        <v>0</v>
      </c>
      <c r="G103" s="95"/>
      <c r="IT103" s="96"/>
      <c r="IU103" s="96"/>
    </row>
    <row r="104" spans="1:255" s="93" customFormat="1">
      <c r="A104" s="67">
        <f>+$A$97+COUNT($A$98:A103)*0.01+0.01</f>
        <v>19.03</v>
      </c>
      <c r="B104" s="99" t="s">
        <v>294</v>
      </c>
      <c r="C104" s="124">
        <v>3</v>
      </c>
      <c r="D104" s="118" t="s">
        <v>15</v>
      </c>
      <c r="E104" s="505"/>
      <c r="F104" s="431">
        <f t="shared" si="0"/>
        <v>0</v>
      </c>
      <c r="G104" s="95"/>
      <c r="IT104" s="96"/>
      <c r="IU104" s="96"/>
    </row>
    <row r="105" spans="1:255" s="93" customFormat="1">
      <c r="A105" s="67">
        <f>+$A$97+COUNT($A$98:A104)*0.01+0.01</f>
        <v>19.040000000000003</v>
      </c>
      <c r="B105" s="99" t="s">
        <v>295</v>
      </c>
      <c r="C105" s="124">
        <v>3</v>
      </c>
      <c r="D105" s="118" t="s">
        <v>15</v>
      </c>
      <c r="E105" s="505"/>
      <c r="F105" s="431">
        <f t="shared" si="0"/>
        <v>0</v>
      </c>
      <c r="G105" s="95"/>
      <c r="IT105" s="96"/>
      <c r="IU105" s="96"/>
    </row>
    <row r="106" spans="1:255" s="93" customFormat="1" ht="25.75">
      <c r="A106" s="67">
        <f>+$A$97+COUNT($A$98:A105)*0.01+0.01</f>
        <v>19.05</v>
      </c>
      <c r="B106" s="99" t="s">
        <v>296</v>
      </c>
      <c r="C106" s="124">
        <v>2</v>
      </c>
      <c r="D106" s="118" t="s">
        <v>15</v>
      </c>
      <c r="E106" s="505"/>
      <c r="F106" s="431">
        <f t="shared" si="0"/>
        <v>0</v>
      </c>
      <c r="G106" s="95"/>
      <c r="IT106" s="96"/>
      <c r="IU106" s="96"/>
    </row>
    <row r="107" spans="1:255" s="93" customFormat="1" ht="25.75">
      <c r="A107" s="67">
        <f>+$A$97+COUNT($A$98:A106)*0.01+0.01</f>
        <v>19.060000000000002</v>
      </c>
      <c r="B107" s="99" t="s">
        <v>493</v>
      </c>
      <c r="C107" s="124">
        <v>6</v>
      </c>
      <c r="D107" s="118" t="s">
        <v>15</v>
      </c>
      <c r="E107" s="505"/>
      <c r="F107" s="431">
        <f t="shared" si="0"/>
        <v>0</v>
      </c>
      <c r="G107" s="95"/>
      <c r="IT107" s="96"/>
      <c r="IU107" s="96"/>
    </row>
    <row r="108" spans="1:255" s="93" customFormat="1" ht="25.75">
      <c r="A108" s="67">
        <f>+$A$97+COUNT($A$98:A107)*0.01+0.01</f>
        <v>19.07</v>
      </c>
      <c r="B108" s="99" t="s">
        <v>297</v>
      </c>
      <c r="C108" s="124">
        <v>5</v>
      </c>
      <c r="D108" s="118" t="s">
        <v>15</v>
      </c>
      <c r="E108" s="505"/>
      <c r="F108" s="431">
        <f t="shared" si="0"/>
        <v>0</v>
      </c>
      <c r="G108" s="95"/>
      <c r="IT108" s="96"/>
      <c r="IU108" s="96"/>
    </row>
    <row r="109" spans="1:255" s="93" customFormat="1">
      <c r="A109" s="67">
        <f>+$A$97+COUNT($A$98:A108)*0.01+0.01</f>
        <v>19.080000000000002</v>
      </c>
      <c r="B109" s="99" t="s">
        <v>299</v>
      </c>
      <c r="C109" s="124">
        <v>1</v>
      </c>
      <c r="D109" s="118" t="s">
        <v>10</v>
      </c>
      <c r="E109" s="505"/>
      <c r="F109" s="431">
        <f t="shared" si="0"/>
        <v>0</v>
      </c>
      <c r="G109" s="95"/>
      <c r="IT109" s="96"/>
      <c r="IU109" s="96"/>
    </row>
    <row r="110" spans="1:255" s="93" customFormat="1">
      <c r="A110" s="67">
        <f>+$A$97+COUNT($A$98:A109)*0.01+0.01</f>
        <v>19.09</v>
      </c>
      <c r="B110" s="99" t="s">
        <v>302</v>
      </c>
      <c r="C110" s="124">
        <v>0.03</v>
      </c>
      <c r="D110" s="118"/>
      <c r="E110" s="505"/>
      <c r="F110" s="431">
        <f>SUM(F102:F109)*C110</f>
        <v>0</v>
      </c>
      <c r="G110" s="95"/>
      <c r="IT110" s="96"/>
      <c r="IU110" s="96"/>
    </row>
    <row r="111" spans="1:255" s="93" customFormat="1" ht="51.45">
      <c r="A111" s="67">
        <f>+$A$97+COUNT($A$98:A110)*0.01+0.01</f>
        <v>19.100000000000001</v>
      </c>
      <c r="B111" s="99" t="s">
        <v>841</v>
      </c>
      <c r="C111" s="124">
        <v>1</v>
      </c>
      <c r="D111" s="118" t="s">
        <v>10</v>
      </c>
      <c r="E111" s="505"/>
      <c r="F111" s="431">
        <f>C111*E111</f>
        <v>0</v>
      </c>
      <c r="G111" s="95"/>
      <c r="IT111" s="96"/>
      <c r="IU111" s="96"/>
    </row>
    <row r="112" spans="1:255" s="93" customFormat="1">
      <c r="A112" s="67">
        <f>+$A$97+COUNT($A$98:A111)*0.01+0.01</f>
        <v>19.110000000000003</v>
      </c>
      <c r="B112" s="99" t="s">
        <v>842</v>
      </c>
      <c r="C112" s="124">
        <v>1</v>
      </c>
      <c r="D112" s="118" t="s">
        <v>10</v>
      </c>
      <c r="E112" s="505"/>
      <c r="F112" s="431">
        <f>C112*E112</f>
        <v>0</v>
      </c>
      <c r="G112" s="95"/>
      <c r="IT112" s="96"/>
      <c r="IU112" s="96"/>
    </row>
    <row r="113" spans="1:255" s="93" customFormat="1">
      <c r="A113" s="67"/>
      <c r="B113" s="99"/>
      <c r="C113" s="124"/>
      <c r="D113" s="118"/>
      <c r="E113" s="367"/>
      <c r="F113" s="431"/>
      <c r="G113" s="95"/>
      <c r="IT113" s="96"/>
      <c r="IU113" s="96"/>
    </row>
    <row r="114" spans="1:255" s="93" customFormat="1" ht="25.75">
      <c r="A114" s="115"/>
      <c r="B114" s="114" t="s">
        <v>70</v>
      </c>
      <c r="C114" s="446"/>
      <c r="D114" s="113"/>
      <c r="E114" s="510"/>
      <c r="F114" s="124"/>
      <c r="G114" s="95"/>
      <c r="IT114" s="96"/>
      <c r="IU114" s="96"/>
    </row>
    <row r="115" spans="1:255" s="93" customFormat="1">
      <c r="A115" s="115"/>
      <c r="B115" s="116" t="s">
        <v>13</v>
      </c>
      <c r="C115" s="446"/>
      <c r="D115" s="113"/>
      <c r="E115" s="510"/>
      <c r="F115" s="124"/>
      <c r="G115" s="95"/>
      <c r="IT115" s="96"/>
      <c r="IU115" s="96"/>
    </row>
    <row r="116" spans="1:255" s="93" customFormat="1">
      <c r="A116" s="115"/>
      <c r="B116" s="120"/>
      <c r="C116" s="446"/>
      <c r="D116" s="113"/>
      <c r="E116" s="510"/>
      <c r="F116" s="124"/>
      <c r="G116" s="95"/>
      <c r="IT116" s="96"/>
      <c r="IU116" s="96"/>
    </row>
    <row r="117" spans="1:255" s="93" customFormat="1" ht="25.75">
      <c r="A117" s="67">
        <f>+$A$97+COUNT($A$98:A116)*0.01+0.01</f>
        <v>19.12</v>
      </c>
      <c r="B117" s="99" t="s">
        <v>166</v>
      </c>
      <c r="C117" s="124">
        <v>300</v>
      </c>
      <c r="D117" s="118" t="s">
        <v>12</v>
      </c>
      <c r="E117" s="505"/>
      <c r="F117" s="431">
        <f>C117*E117</f>
        <v>0</v>
      </c>
      <c r="G117" s="95"/>
      <c r="IT117" s="96"/>
      <c r="IU117" s="96"/>
    </row>
    <row r="118" spans="1:255" s="93" customFormat="1" ht="25.75">
      <c r="A118" s="67">
        <f>+$A$97+COUNT($A$98:A117)*0.01+0.01</f>
        <v>19.130000000000003</v>
      </c>
      <c r="B118" s="99" t="s">
        <v>169</v>
      </c>
      <c r="C118" s="124">
        <v>100</v>
      </c>
      <c r="D118" s="118" t="s">
        <v>12</v>
      </c>
      <c r="E118" s="505"/>
      <c r="F118" s="431">
        <f>C118*E118</f>
        <v>0</v>
      </c>
      <c r="G118" s="95"/>
      <c r="IT118" s="96"/>
      <c r="IU118" s="96"/>
    </row>
    <row r="119" spans="1:255" s="93" customFormat="1">
      <c r="A119" s="67">
        <f>+$A$97+COUNT($A$98:A118)*0.01+0.01</f>
        <v>19.14</v>
      </c>
      <c r="B119" s="121" t="s">
        <v>500</v>
      </c>
      <c r="C119" s="124">
        <v>25</v>
      </c>
      <c r="D119" s="118" t="s">
        <v>12</v>
      </c>
      <c r="E119" s="505"/>
      <c r="F119" s="431">
        <f>C119*E119</f>
        <v>0</v>
      </c>
      <c r="G119" s="95"/>
      <c r="IT119" s="96"/>
      <c r="IU119" s="96"/>
    </row>
    <row r="120" spans="1:255" s="93" customFormat="1">
      <c r="A120" s="67">
        <f>+$A$97+COUNT($A$98:A119)*0.01+0.01</f>
        <v>19.150000000000002</v>
      </c>
      <c r="B120" s="99" t="s">
        <v>71</v>
      </c>
      <c r="C120" s="124">
        <v>300</v>
      </c>
      <c r="D120" s="118" t="s">
        <v>12</v>
      </c>
      <c r="E120" s="505"/>
      <c r="F120" s="431">
        <f>C120*E120</f>
        <v>0</v>
      </c>
      <c r="G120" s="95"/>
      <c r="IT120" s="96"/>
      <c r="IU120" s="96"/>
    </row>
    <row r="121" spans="1:255" s="93" customFormat="1">
      <c r="A121" s="67"/>
      <c r="B121" s="99"/>
      <c r="C121" s="124"/>
      <c r="D121" s="118"/>
      <c r="E121" s="367"/>
      <c r="F121" s="431"/>
      <c r="G121" s="95"/>
      <c r="IT121" s="96"/>
      <c r="IU121" s="96"/>
    </row>
    <row r="122" spans="1:255" s="93" customFormat="1">
      <c r="A122" s="67"/>
      <c r="B122" s="99"/>
      <c r="C122" s="124"/>
      <c r="D122" s="118"/>
      <c r="E122" s="367"/>
      <c r="F122" s="431"/>
      <c r="G122" s="95"/>
      <c r="IT122" s="96"/>
      <c r="IU122" s="96"/>
    </row>
    <row r="123" spans="1:255" s="93" customFormat="1" ht="13.3" thickBot="1">
      <c r="A123" s="107"/>
      <c r="B123" s="108"/>
      <c r="C123" s="469"/>
      <c r="D123" s="122"/>
      <c r="E123" s="527"/>
      <c r="F123" s="455"/>
      <c r="G123" s="95"/>
      <c r="IT123" s="96"/>
      <c r="IU123" s="96"/>
    </row>
    <row r="124" spans="1:255" s="93" customFormat="1" ht="13.3" thickTop="1">
      <c r="A124" s="97"/>
      <c r="B124" s="114" t="s">
        <v>825</v>
      </c>
      <c r="C124" s="448"/>
      <c r="D124" s="113"/>
      <c r="E124" s="510"/>
      <c r="F124" s="461">
        <f>SUM(F101:F123)</f>
        <v>0</v>
      </c>
      <c r="G124" s="95"/>
      <c r="IT124" s="96"/>
      <c r="IU124" s="96"/>
    </row>
    <row r="125" spans="1:255" s="93" customFormat="1">
      <c r="A125" s="67"/>
      <c r="B125" s="91"/>
      <c r="C125" s="464"/>
      <c r="D125" s="112"/>
      <c r="E125" s="523"/>
      <c r="F125" s="490"/>
      <c r="G125" s="95"/>
      <c r="IT125" s="96"/>
      <c r="IU125" s="96"/>
    </row>
    <row r="126" spans="1:255" s="93" customFormat="1">
      <c r="A126" s="97"/>
      <c r="B126" s="117"/>
      <c r="C126" s="446"/>
      <c r="D126" s="113"/>
      <c r="E126" s="510"/>
      <c r="F126" s="124"/>
      <c r="G126" s="95"/>
    </row>
    <row r="127" spans="1:255" s="93" customFormat="1">
      <c r="A127" s="59">
        <v>20</v>
      </c>
      <c r="B127" s="59" t="s">
        <v>832</v>
      </c>
      <c r="C127" s="124"/>
      <c r="D127" s="123"/>
      <c r="E127" s="516"/>
      <c r="F127" s="124"/>
      <c r="G127" s="125"/>
    </row>
    <row r="128" spans="1:255" s="93" customFormat="1">
      <c r="A128" s="97"/>
      <c r="B128" s="126" t="s">
        <v>13</v>
      </c>
      <c r="C128" s="124"/>
      <c r="D128" s="127"/>
      <c r="E128" s="510"/>
      <c r="F128" s="124"/>
      <c r="G128" s="95"/>
    </row>
    <row r="129" spans="1:7" s="93" customFormat="1">
      <c r="A129" s="97"/>
      <c r="B129" s="126"/>
      <c r="C129" s="124"/>
      <c r="D129" s="127"/>
      <c r="E129" s="510"/>
      <c r="F129" s="124"/>
      <c r="G129" s="95"/>
    </row>
    <row r="130" spans="1:7" s="93" customFormat="1">
      <c r="A130" s="97"/>
      <c r="B130" s="126" t="s">
        <v>263</v>
      </c>
      <c r="C130" s="124"/>
      <c r="D130" s="127"/>
      <c r="E130" s="510"/>
      <c r="F130" s="124"/>
      <c r="G130" s="95"/>
    </row>
    <row r="131" spans="1:7" s="93" customFormat="1" ht="115.75">
      <c r="A131" s="90">
        <f>+$A$127+COUNT(A$128:A130)*0.01+0.01</f>
        <v>20.010000000000002</v>
      </c>
      <c r="B131" s="91" t="s">
        <v>259</v>
      </c>
      <c r="C131" s="124">
        <v>7</v>
      </c>
      <c r="D131" s="127" t="s">
        <v>15</v>
      </c>
      <c r="E131" s="541"/>
      <c r="F131" s="124">
        <f>C131*E131</f>
        <v>0</v>
      </c>
      <c r="G131" s="95"/>
    </row>
    <row r="132" spans="1:7" s="93" customFormat="1">
      <c r="A132" s="90">
        <f>+$A$127+COUNT(A$128:A131)*0.01+0.01</f>
        <v>20.020000000000003</v>
      </c>
      <c r="B132" s="91" t="s">
        <v>260</v>
      </c>
      <c r="C132" s="124">
        <v>7</v>
      </c>
      <c r="D132" s="127" t="s">
        <v>15</v>
      </c>
      <c r="E132" s="541"/>
      <c r="F132" s="124">
        <f>C132*E132</f>
        <v>0</v>
      </c>
      <c r="G132" s="95"/>
    </row>
    <row r="133" spans="1:7" s="93" customFormat="1" ht="115.75">
      <c r="A133" s="90">
        <f>+$A$127+COUNT(A$128:A132)*0.01+0.01</f>
        <v>20.03</v>
      </c>
      <c r="B133" s="91" t="s">
        <v>261</v>
      </c>
      <c r="C133" s="124">
        <v>7</v>
      </c>
      <c r="D133" s="127" t="s">
        <v>15</v>
      </c>
      <c r="E133" s="541"/>
      <c r="F133" s="124">
        <f>C133*E133</f>
        <v>0</v>
      </c>
      <c r="G133" s="95"/>
    </row>
    <row r="134" spans="1:7" s="93" customFormat="1">
      <c r="A134" s="90">
        <f>+$A$127+COUNT(A$128:A133)*0.01+0.01</f>
        <v>20.040000000000003</v>
      </c>
      <c r="B134" s="91" t="s">
        <v>262</v>
      </c>
      <c r="C134" s="124">
        <v>7</v>
      </c>
      <c r="D134" s="127" t="s">
        <v>15</v>
      </c>
      <c r="E134" s="541"/>
      <c r="F134" s="124">
        <f>C134*E134</f>
        <v>0</v>
      </c>
      <c r="G134" s="95"/>
    </row>
    <row r="135" spans="1:7" s="93" customFormat="1">
      <c r="A135" s="90">
        <f>+$A$127+COUNT(A$128:A134)*0.01+0.01</f>
        <v>20.05</v>
      </c>
      <c r="B135" s="91" t="s">
        <v>255</v>
      </c>
      <c r="C135" s="124">
        <v>0.05</v>
      </c>
      <c r="D135" s="127"/>
      <c r="E135" s="541"/>
      <c r="F135" s="124">
        <f>SUM(F131:F134)*C135</f>
        <v>0</v>
      </c>
      <c r="G135" s="95"/>
    </row>
    <row r="136" spans="1:7" s="93" customFormat="1">
      <c r="A136" s="97"/>
      <c r="B136" s="126"/>
      <c r="C136" s="124"/>
      <c r="D136" s="127"/>
      <c r="E136" s="510"/>
      <c r="F136" s="124"/>
      <c r="G136" s="95"/>
    </row>
    <row r="137" spans="1:7" s="93" customFormat="1">
      <c r="A137" s="97"/>
      <c r="B137" s="126" t="s">
        <v>264</v>
      </c>
      <c r="C137" s="124"/>
      <c r="D137" s="127"/>
      <c r="E137" s="510"/>
      <c r="F137" s="124"/>
      <c r="G137" s="95"/>
    </row>
    <row r="138" spans="1:7" s="93" customFormat="1">
      <c r="A138" s="90">
        <f>+$A$127+COUNT(A$128:A137)*0.01+0.01</f>
        <v>20.060000000000002</v>
      </c>
      <c r="B138" s="91" t="s">
        <v>265</v>
      </c>
      <c r="C138" s="124">
        <v>7</v>
      </c>
      <c r="D138" s="127" t="s">
        <v>10</v>
      </c>
      <c r="E138" s="541"/>
      <c r="F138" s="124">
        <f>C138*E138</f>
        <v>0</v>
      </c>
      <c r="G138" s="95"/>
    </row>
    <row r="139" spans="1:7" s="93" customFormat="1">
      <c r="A139" s="90">
        <f>+$A$127+COUNT(A$128:A138)*0.01+0.01</f>
        <v>20.07</v>
      </c>
      <c r="B139" s="91" t="s">
        <v>266</v>
      </c>
      <c r="C139" s="124">
        <v>7</v>
      </c>
      <c r="D139" s="127" t="s">
        <v>10</v>
      </c>
      <c r="E139" s="541"/>
      <c r="F139" s="124">
        <f>C139*E139</f>
        <v>0</v>
      </c>
      <c r="G139" s="95"/>
    </row>
    <row r="140" spans="1:7" s="93" customFormat="1" ht="25.75">
      <c r="A140" s="90">
        <f>+$A$127+COUNT(A$128:A139)*0.01+0.01</f>
        <v>20.080000000000002</v>
      </c>
      <c r="B140" s="91" t="s">
        <v>267</v>
      </c>
      <c r="C140" s="124">
        <v>7</v>
      </c>
      <c r="D140" s="127" t="s">
        <v>10</v>
      </c>
      <c r="E140" s="541"/>
      <c r="F140" s="124">
        <f>C140*E140</f>
        <v>0</v>
      </c>
      <c r="G140" s="95"/>
    </row>
    <row r="141" spans="1:7" s="93" customFormat="1" ht="25.75">
      <c r="A141" s="90">
        <f>+$A$127+COUNT(A$128:A140)*0.01+0.01</f>
        <v>20.09</v>
      </c>
      <c r="B141" s="91" t="s">
        <v>268</v>
      </c>
      <c r="C141" s="124">
        <v>1</v>
      </c>
      <c r="D141" s="127" t="s">
        <v>10</v>
      </c>
      <c r="E141" s="541"/>
      <c r="F141" s="124">
        <f>C141*E141</f>
        <v>0</v>
      </c>
      <c r="G141" s="95"/>
    </row>
    <row r="142" spans="1:7" s="93" customFormat="1">
      <c r="A142" s="90">
        <f>+$A$127+COUNT(A$128:A141)*0.01+0.01</f>
        <v>20.100000000000001</v>
      </c>
      <c r="B142" s="91" t="s">
        <v>269</v>
      </c>
      <c r="C142" s="124">
        <v>1</v>
      </c>
      <c r="D142" s="127" t="s">
        <v>10</v>
      </c>
      <c r="E142" s="541"/>
      <c r="F142" s="124">
        <f>C142*E142</f>
        <v>0</v>
      </c>
      <c r="G142" s="95"/>
    </row>
    <row r="143" spans="1:7" s="93" customFormat="1">
      <c r="A143" s="97"/>
      <c r="B143" s="126"/>
      <c r="C143" s="124"/>
      <c r="D143" s="127"/>
      <c r="E143" s="510"/>
      <c r="F143" s="124"/>
      <c r="G143" s="95"/>
    </row>
    <row r="144" spans="1:7" s="93" customFormat="1">
      <c r="A144" s="97"/>
      <c r="B144" s="126"/>
      <c r="C144" s="124"/>
      <c r="D144" s="127"/>
      <c r="E144" s="510"/>
      <c r="F144" s="124"/>
      <c r="G144" s="95"/>
    </row>
    <row r="145" spans="1:255" s="93" customFormat="1">
      <c r="A145" s="97"/>
      <c r="B145" s="126"/>
      <c r="C145" s="124"/>
      <c r="D145" s="127"/>
      <c r="E145" s="510"/>
      <c r="F145" s="124"/>
      <c r="G145" s="95"/>
    </row>
    <row r="146" spans="1:255" s="93" customFormat="1">
      <c r="A146" s="97"/>
      <c r="B146" s="126" t="s">
        <v>270</v>
      </c>
      <c r="C146" s="124"/>
      <c r="D146" s="127"/>
      <c r="E146" s="510"/>
      <c r="F146" s="124"/>
      <c r="G146" s="95"/>
    </row>
    <row r="147" spans="1:255" s="93" customFormat="1">
      <c r="A147" s="67"/>
      <c r="B147" s="114" t="s">
        <v>186</v>
      </c>
      <c r="C147" s="308"/>
      <c r="D147" s="113"/>
      <c r="E147" s="510"/>
      <c r="F147" s="431"/>
      <c r="G147" s="95"/>
      <c r="IT147" s="96"/>
      <c r="IU147" s="96"/>
    </row>
    <row r="148" spans="1:255" s="93" customFormat="1">
      <c r="A148" s="67"/>
      <c r="B148" s="128" t="s">
        <v>13</v>
      </c>
      <c r="C148" s="308"/>
      <c r="D148" s="113"/>
      <c r="E148" s="510"/>
      <c r="F148" s="431"/>
      <c r="G148" s="95"/>
      <c r="IT148" s="96"/>
      <c r="IU148" s="96"/>
    </row>
    <row r="149" spans="1:255" s="93" customFormat="1">
      <c r="A149" s="67"/>
      <c r="B149" s="128"/>
      <c r="C149" s="308"/>
      <c r="D149" s="113"/>
      <c r="E149" s="510"/>
      <c r="F149" s="431"/>
      <c r="G149" s="95"/>
      <c r="IT149" s="96"/>
      <c r="IU149" s="96"/>
    </row>
    <row r="150" spans="1:255" s="93" customFormat="1">
      <c r="A150" s="90">
        <f>+$A$127+COUNT(A$128:A149)*0.01+0.01</f>
        <v>20.110000000000003</v>
      </c>
      <c r="B150" s="91" t="s">
        <v>170</v>
      </c>
      <c r="C150" s="308">
        <v>30</v>
      </c>
      <c r="D150" s="113" t="s">
        <v>12</v>
      </c>
      <c r="E150" s="541"/>
      <c r="F150" s="431">
        <f t="shared" ref="F150:F155" si="1">C150*E150</f>
        <v>0</v>
      </c>
      <c r="G150" s="95"/>
      <c r="IT150" s="96"/>
      <c r="IU150" s="96"/>
    </row>
    <row r="151" spans="1:255" s="93" customFormat="1">
      <c r="A151" s="90">
        <f>+$A$127+COUNT(A$128:A150)*0.01+0.01</f>
        <v>20.12</v>
      </c>
      <c r="B151" s="91" t="s">
        <v>171</v>
      </c>
      <c r="C151" s="308">
        <v>770</v>
      </c>
      <c r="D151" s="113" t="s">
        <v>12</v>
      </c>
      <c r="E151" s="505"/>
      <c r="F151" s="431">
        <f t="shared" si="1"/>
        <v>0</v>
      </c>
      <c r="G151" s="95"/>
      <c r="IT151" s="96"/>
      <c r="IU151" s="96"/>
    </row>
    <row r="152" spans="1:255" s="93" customFormat="1">
      <c r="A152" s="90">
        <f>+$A$127+COUNT(A$128:A151)*0.01+0.01</f>
        <v>20.130000000000003</v>
      </c>
      <c r="B152" s="91" t="s">
        <v>635</v>
      </c>
      <c r="C152" s="308">
        <v>15</v>
      </c>
      <c r="D152" s="113" t="s">
        <v>33</v>
      </c>
      <c r="E152" s="505"/>
      <c r="F152" s="431">
        <f t="shared" si="1"/>
        <v>0</v>
      </c>
      <c r="G152" s="95"/>
      <c r="IT152" s="96"/>
      <c r="IU152" s="96"/>
    </row>
    <row r="153" spans="1:255" s="93" customFormat="1">
      <c r="A153" s="90">
        <f>+$A$127+COUNT(A$128:A152)*0.01+0.01</f>
        <v>20.14</v>
      </c>
      <c r="B153" s="91" t="s">
        <v>636</v>
      </c>
      <c r="C153" s="308">
        <v>7</v>
      </c>
      <c r="D153" s="113" t="s">
        <v>33</v>
      </c>
      <c r="E153" s="541"/>
      <c r="F153" s="431">
        <f t="shared" si="1"/>
        <v>0</v>
      </c>
      <c r="G153" s="95"/>
      <c r="IT153" s="96"/>
      <c r="IU153" s="96"/>
    </row>
    <row r="154" spans="1:255" s="93" customFormat="1" ht="25.75">
      <c r="A154" s="90">
        <f>+$A$127+COUNT(A$128:A153)*0.01+0.01</f>
        <v>20.150000000000002</v>
      </c>
      <c r="B154" s="129" t="s">
        <v>65</v>
      </c>
      <c r="C154" s="470">
        <v>370</v>
      </c>
      <c r="D154" s="130" t="s">
        <v>12</v>
      </c>
      <c r="E154" s="541"/>
      <c r="F154" s="431">
        <f t="shared" si="1"/>
        <v>0</v>
      </c>
      <c r="G154" s="131"/>
      <c r="H154" s="132"/>
      <c r="I154" s="132"/>
      <c r="J154" s="132"/>
      <c r="K154" s="133"/>
      <c r="L154" s="133"/>
      <c r="M154" s="133"/>
      <c r="N154" s="133"/>
      <c r="O154" s="133"/>
      <c r="P154" s="133"/>
      <c r="Q154" s="133"/>
      <c r="R154" s="133"/>
      <c r="S154" s="133"/>
      <c r="T154" s="133"/>
      <c r="U154" s="133"/>
      <c r="V154" s="133"/>
      <c r="W154" s="133"/>
      <c r="X154" s="133"/>
      <c r="Y154" s="133"/>
      <c r="Z154" s="133"/>
      <c r="AA154" s="133"/>
      <c r="AB154" s="133"/>
      <c r="AC154" s="133"/>
      <c r="AD154" s="133"/>
      <c r="AE154" s="133"/>
      <c r="AF154" s="133"/>
      <c r="AG154" s="133"/>
      <c r="AH154" s="133"/>
      <c r="AI154" s="133"/>
      <c r="AJ154" s="133"/>
      <c r="AK154" s="133"/>
      <c r="AL154" s="133"/>
      <c r="AM154" s="133"/>
      <c r="AN154" s="133"/>
      <c r="AO154" s="133"/>
      <c r="AP154" s="133"/>
      <c r="AQ154" s="133"/>
      <c r="AR154" s="133"/>
      <c r="AS154" s="133"/>
      <c r="AT154" s="133"/>
      <c r="AU154" s="133"/>
      <c r="AV154" s="133"/>
      <c r="AW154" s="133"/>
      <c r="AX154" s="133"/>
      <c r="AY154" s="133"/>
      <c r="AZ154" s="133"/>
      <c r="BA154" s="133"/>
      <c r="BB154" s="133"/>
      <c r="BC154" s="133"/>
      <c r="BD154" s="133"/>
      <c r="BE154" s="133"/>
      <c r="BF154" s="133"/>
      <c r="BG154" s="133"/>
      <c r="BH154" s="133"/>
      <c r="BI154" s="133"/>
      <c r="BJ154" s="133"/>
      <c r="BK154" s="133"/>
      <c r="BL154" s="133"/>
      <c r="BM154" s="133"/>
      <c r="BN154" s="133"/>
      <c r="BO154" s="133"/>
      <c r="BP154" s="133"/>
      <c r="BQ154" s="133"/>
      <c r="BR154" s="133"/>
      <c r="BS154" s="133"/>
      <c r="BT154" s="133"/>
      <c r="BU154" s="133"/>
      <c r="BV154" s="133"/>
      <c r="BW154" s="133"/>
      <c r="BX154" s="133"/>
      <c r="BY154" s="133"/>
      <c r="BZ154" s="133"/>
      <c r="CA154" s="133"/>
      <c r="CB154" s="133"/>
      <c r="CC154" s="133"/>
      <c r="CD154" s="133"/>
      <c r="CE154" s="133"/>
      <c r="CF154" s="133"/>
      <c r="CG154" s="133"/>
      <c r="CH154" s="133"/>
      <c r="CI154" s="133"/>
      <c r="CJ154" s="133"/>
      <c r="CK154" s="133"/>
      <c r="CL154" s="133"/>
      <c r="CM154" s="133"/>
      <c r="CN154" s="133"/>
      <c r="CO154" s="133"/>
      <c r="CP154" s="133"/>
      <c r="CQ154" s="133"/>
      <c r="CR154" s="133"/>
      <c r="CS154" s="133"/>
      <c r="CT154" s="133"/>
      <c r="CU154" s="133"/>
      <c r="CV154" s="133"/>
      <c r="CW154" s="133"/>
      <c r="CX154" s="133"/>
      <c r="CY154" s="133"/>
      <c r="CZ154" s="133"/>
      <c r="DA154" s="133"/>
      <c r="DB154" s="133"/>
      <c r="DC154" s="133"/>
      <c r="DD154" s="133"/>
      <c r="DE154" s="133"/>
      <c r="DF154" s="133"/>
      <c r="DG154" s="133"/>
      <c r="DH154" s="133"/>
      <c r="DI154" s="133"/>
      <c r="DJ154" s="133"/>
      <c r="DK154" s="133"/>
      <c r="DL154" s="133"/>
      <c r="DM154" s="133"/>
      <c r="DN154" s="133"/>
      <c r="DO154" s="133"/>
      <c r="DP154" s="133"/>
      <c r="DQ154" s="133"/>
      <c r="DR154" s="133"/>
      <c r="DS154" s="133"/>
      <c r="DT154" s="133"/>
      <c r="DU154" s="133"/>
      <c r="DV154" s="133"/>
      <c r="DW154" s="133"/>
      <c r="DX154" s="133"/>
      <c r="DY154" s="133"/>
      <c r="DZ154" s="133"/>
      <c r="EA154" s="133"/>
      <c r="EB154" s="133"/>
      <c r="EC154" s="133"/>
      <c r="ED154" s="133"/>
      <c r="EE154" s="133"/>
      <c r="EF154" s="133"/>
      <c r="EG154" s="133"/>
      <c r="EH154" s="133"/>
      <c r="EI154" s="133"/>
      <c r="EJ154" s="133"/>
      <c r="EK154" s="133"/>
      <c r="EL154" s="133"/>
      <c r="EM154" s="133"/>
      <c r="EN154" s="133"/>
      <c r="EO154" s="133"/>
      <c r="EP154" s="133"/>
      <c r="EQ154" s="133"/>
      <c r="ER154" s="133"/>
      <c r="ES154" s="133"/>
      <c r="ET154" s="133"/>
      <c r="EU154" s="133"/>
      <c r="EV154" s="133"/>
      <c r="EW154" s="133"/>
      <c r="EX154" s="133"/>
      <c r="EY154" s="133"/>
      <c r="EZ154" s="133"/>
      <c r="FA154" s="133"/>
      <c r="FB154" s="133"/>
      <c r="FC154" s="133"/>
      <c r="FD154" s="133"/>
      <c r="FE154" s="133"/>
      <c r="FF154" s="133"/>
      <c r="FG154" s="133"/>
      <c r="FH154" s="133"/>
      <c r="FI154" s="133"/>
      <c r="FJ154" s="133"/>
      <c r="FK154" s="133"/>
      <c r="FL154" s="133"/>
      <c r="FM154" s="133"/>
      <c r="FN154" s="133"/>
      <c r="FO154" s="133"/>
      <c r="FP154" s="133"/>
      <c r="FQ154" s="133"/>
      <c r="FR154" s="133"/>
      <c r="FS154" s="133"/>
      <c r="FT154" s="133"/>
      <c r="FU154" s="133"/>
      <c r="FV154" s="133"/>
      <c r="FW154" s="133"/>
      <c r="FX154" s="133"/>
      <c r="FY154" s="133"/>
      <c r="FZ154" s="133"/>
      <c r="GA154" s="133"/>
      <c r="GB154" s="133"/>
      <c r="GC154" s="133"/>
      <c r="GD154" s="133"/>
      <c r="GE154" s="133"/>
      <c r="GF154" s="133"/>
      <c r="GG154" s="133"/>
      <c r="GH154" s="133"/>
      <c r="GI154" s="133"/>
      <c r="GJ154" s="133"/>
      <c r="GK154" s="133"/>
      <c r="GL154" s="133"/>
      <c r="GM154" s="133"/>
      <c r="GN154" s="133"/>
      <c r="GO154" s="133"/>
      <c r="GP154" s="133"/>
      <c r="GQ154" s="133"/>
      <c r="GR154" s="133"/>
      <c r="GS154" s="133"/>
      <c r="GT154" s="133"/>
      <c r="GU154" s="133"/>
      <c r="GV154" s="133"/>
      <c r="GW154" s="133"/>
      <c r="GX154" s="133"/>
      <c r="GY154" s="133"/>
      <c r="GZ154" s="133"/>
      <c r="HA154" s="133"/>
      <c r="HB154" s="133"/>
      <c r="HC154" s="133"/>
      <c r="HD154" s="133"/>
      <c r="HE154" s="133"/>
      <c r="HF154" s="133"/>
      <c r="HG154" s="133"/>
      <c r="HH154" s="133"/>
      <c r="HI154" s="133"/>
      <c r="HJ154" s="133"/>
      <c r="HK154" s="133"/>
      <c r="HL154" s="133"/>
      <c r="HM154" s="133"/>
      <c r="HN154" s="133"/>
      <c r="HO154" s="133"/>
      <c r="HP154" s="133"/>
      <c r="HQ154" s="133"/>
      <c r="HR154" s="133"/>
      <c r="HS154" s="133"/>
      <c r="HT154" s="133"/>
      <c r="HU154" s="133"/>
      <c r="HV154" s="133"/>
      <c r="HW154" s="133"/>
      <c r="HX154" s="133"/>
      <c r="HY154" s="133"/>
      <c r="HZ154" s="133"/>
      <c r="IA154" s="133"/>
      <c r="IB154" s="133"/>
      <c r="IC154" s="133"/>
      <c r="ID154" s="133"/>
      <c r="IE154" s="133"/>
      <c r="IF154" s="133"/>
      <c r="IG154" s="133"/>
      <c r="IH154" s="133"/>
      <c r="II154" s="133"/>
      <c r="IJ154" s="133"/>
      <c r="IK154" s="133"/>
      <c r="IL154" s="133"/>
      <c r="IM154" s="133"/>
      <c r="IN154" s="133"/>
      <c r="IO154" s="133"/>
      <c r="IP154" s="133"/>
      <c r="IQ154" s="133"/>
      <c r="IR154" s="133"/>
      <c r="IS154" s="133"/>
      <c r="IT154" s="133"/>
      <c r="IU154" s="133"/>
    </row>
    <row r="155" spans="1:255" s="93" customFormat="1">
      <c r="A155" s="90">
        <f>+$A$127+COUNT(A$128:A154)*0.01+0.01</f>
        <v>20.16</v>
      </c>
      <c r="B155" s="93" t="s">
        <v>271</v>
      </c>
      <c r="C155" s="470">
        <v>1</v>
      </c>
      <c r="D155" s="113" t="s">
        <v>10</v>
      </c>
      <c r="E155" s="556"/>
      <c r="F155" s="431">
        <f t="shared" si="1"/>
        <v>0</v>
      </c>
      <c r="G155" s="95"/>
      <c r="IR155" s="96"/>
      <c r="IS155" s="96"/>
    </row>
    <row r="156" spans="1:255" s="93" customFormat="1" ht="13.3" thickBot="1">
      <c r="A156" s="107"/>
      <c r="B156" s="108"/>
      <c r="C156" s="471"/>
      <c r="D156" s="122"/>
      <c r="E156" s="527"/>
      <c r="F156" s="455"/>
      <c r="G156" s="95"/>
      <c r="H156" s="135"/>
    </row>
    <row r="157" spans="1:255" s="93" customFormat="1" ht="13.3" thickTop="1">
      <c r="A157" s="97"/>
      <c r="B157" s="114" t="s">
        <v>34</v>
      </c>
      <c r="C157" s="472"/>
      <c r="D157" s="136"/>
      <c r="E157" s="528"/>
      <c r="F157" s="461">
        <f>SUM(F131:F156)</f>
        <v>0</v>
      </c>
      <c r="G157" s="95"/>
      <c r="H157" s="135"/>
    </row>
    <row r="158" spans="1:255" s="93" customFormat="1">
      <c r="A158" s="97"/>
      <c r="B158" s="99"/>
      <c r="C158" s="473"/>
      <c r="D158" s="136"/>
      <c r="E158" s="528"/>
      <c r="F158" s="431"/>
      <c r="G158" s="95"/>
      <c r="H158" s="135"/>
    </row>
    <row r="159" spans="1:255" s="93" customFormat="1">
      <c r="A159" s="97"/>
      <c r="B159" s="99"/>
      <c r="C159" s="473"/>
      <c r="D159" s="136"/>
      <c r="E159" s="528"/>
      <c r="F159" s="431"/>
      <c r="G159" s="95"/>
      <c r="H159" s="135"/>
    </row>
    <row r="160" spans="1:255" s="93" customFormat="1">
      <c r="A160" s="97"/>
      <c r="B160" s="99"/>
      <c r="C160" s="473"/>
      <c r="D160" s="136"/>
      <c r="E160" s="528"/>
      <c r="F160" s="431"/>
      <c r="G160" s="95"/>
      <c r="H160" s="135"/>
    </row>
    <row r="161" spans="1:8" s="93" customFormat="1">
      <c r="A161" s="97"/>
      <c r="B161" s="99"/>
      <c r="C161" s="473"/>
      <c r="D161" s="136"/>
      <c r="E161" s="528"/>
      <c r="F161" s="431"/>
      <c r="G161" s="95"/>
      <c r="H161" s="135"/>
    </row>
    <row r="162" spans="1:8" s="93" customFormat="1">
      <c r="A162" s="59">
        <v>21</v>
      </c>
      <c r="B162" s="59" t="s">
        <v>833</v>
      </c>
      <c r="C162" s="124"/>
      <c r="D162" s="123"/>
      <c r="E162" s="516"/>
      <c r="F162" s="124"/>
      <c r="G162" s="95"/>
      <c r="H162" s="135"/>
    </row>
    <row r="163" spans="1:8" s="93" customFormat="1">
      <c r="A163" s="97"/>
      <c r="B163" s="126" t="s">
        <v>13</v>
      </c>
      <c r="C163" s="124"/>
      <c r="D163" s="127"/>
      <c r="E163" s="510"/>
      <c r="F163" s="124"/>
      <c r="G163" s="95"/>
      <c r="H163" s="135"/>
    </row>
    <row r="164" spans="1:8" s="93" customFormat="1">
      <c r="A164" s="97"/>
      <c r="B164" s="99"/>
      <c r="C164" s="473"/>
      <c r="D164" s="136"/>
      <c r="E164" s="528"/>
      <c r="F164" s="431"/>
      <c r="G164" s="95"/>
      <c r="H164" s="135"/>
    </row>
    <row r="165" spans="1:8" s="93" customFormat="1">
      <c r="A165" s="97"/>
      <c r="B165" s="99"/>
      <c r="C165" s="473"/>
      <c r="D165" s="136"/>
      <c r="E165" s="528"/>
      <c r="F165" s="431"/>
      <c r="G165" s="95"/>
      <c r="H165" s="135"/>
    </row>
    <row r="166" spans="1:8" s="93" customFormat="1">
      <c r="A166" s="97"/>
      <c r="B166" s="126" t="s">
        <v>263</v>
      </c>
      <c r="C166" s="124"/>
      <c r="D166" s="127"/>
      <c r="E166" s="510"/>
      <c r="F166" s="124"/>
      <c r="G166" s="95"/>
      <c r="H166" s="135"/>
    </row>
    <row r="167" spans="1:8" s="93" customFormat="1" ht="25.75">
      <c r="A167" s="90">
        <f>+$A$162+COUNT(A$163:A166)*0.01+0.01</f>
        <v>21.01</v>
      </c>
      <c r="B167" s="99" t="s">
        <v>287</v>
      </c>
      <c r="C167" s="446" t="s">
        <v>449</v>
      </c>
      <c r="D167" s="113" t="s">
        <v>15</v>
      </c>
      <c r="E167" s="541"/>
      <c r="F167" s="431">
        <f>C167*E167</f>
        <v>0</v>
      </c>
      <c r="G167" s="95"/>
      <c r="H167" s="135"/>
    </row>
    <row r="168" spans="1:8" s="93" customFormat="1">
      <c r="A168" s="90">
        <f>+$A$162+COUNT(A$163:A167)*0.01+0.01</f>
        <v>21.020000000000003</v>
      </c>
      <c r="B168" s="99" t="s">
        <v>284</v>
      </c>
      <c r="C168" s="446" t="s">
        <v>450</v>
      </c>
      <c r="D168" s="113" t="s">
        <v>15</v>
      </c>
      <c r="E168" s="541"/>
      <c r="F168" s="431">
        <f>C168*E168</f>
        <v>0</v>
      </c>
      <c r="G168" s="95"/>
      <c r="H168" s="135"/>
    </row>
    <row r="169" spans="1:8" s="93" customFormat="1" ht="25.75">
      <c r="A169" s="90">
        <f>+$A$162+COUNT(A$163:A168)*0.01+0.01</f>
        <v>21.03</v>
      </c>
      <c r="B169" s="99" t="s">
        <v>283</v>
      </c>
      <c r="C169" s="446" t="s">
        <v>806</v>
      </c>
      <c r="D169" s="113" t="s">
        <v>15</v>
      </c>
      <c r="E169" s="541"/>
      <c r="F169" s="431">
        <f>C169*E169</f>
        <v>0</v>
      </c>
      <c r="G169" s="95"/>
      <c r="H169" s="135"/>
    </row>
    <row r="170" spans="1:8" s="93" customFormat="1" ht="25.75">
      <c r="A170" s="90">
        <f>+$A$162+COUNT(A$163:A169)*0.01+0.01</f>
        <v>21.040000000000003</v>
      </c>
      <c r="B170" s="99" t="s">
        <v>279</v>
      </c>
      <c r="C170" s="446" t="s">
        <v>427</v>
      </c>
      <c r="D170" s="113" t="s">
        <v>15</v>
      </c>
      <c r="E170" s="541"/>
      <c r="F170" s="431">
        <f>C170*E170</f>
        <v>0</v>
      </c>
      <c r="G170" s="95"/>
      <c r="H170" s="135"/>
    </row>
    <row r="171" spans="1:8" s="93" customFormat="1">
      <c r="A171" s="90">
        <f>+$A$162+COUNT(A$163:A170)*0.01+0.01</f>
        <v>21.05</v>
      </c>
      <c r="B171" s="99" t="s">
        <v>274</v>
      </c>
      <c r="C171" s="446">
        <v>1</v>
      </c>
      <c r="D171" s="113" t="s">
        <v>15</v>
      </c>
      <c r="E171" s="541"/>
      <c r="F171" s="431">
        <f>C171*E171</f>
        <v>0</v>
      </c>
      <c r="G171" s="95"/>
      <c r="H171" s="135"/>
    </row>
    <row r="172" spans="1:8" s="93" customFormat="1">
      <c r="A172" s="90">
        <f>+$A$162+COUNT(A$163:A171)*0.01+0.01</f>
        <v>21.060000000000002</v>
      </c>
      <c r="B172" s="99" t="s">
        <v>255</v>
      </c>
      <c r="C172" s="124">
        <v>0.05</v>
      </c>
      <c r="D172" s="127"/>
      <c r="E172" s="124"/>
      <c r="F172" s="124">
        <f>SUM(F167:F171)*C172</f>
        <v>0</v>
      </c>
      <c r="G172" s="95"/>
      <c r="H172" s="135"/>
    </row>
    <row r="173" spans="1:8" s="93" customFormat="1">
      <c r="A173" s="97"/>
      <c r="B173" s="99"/>
      <c r="C173" s="473"/>
      <c r="D173" s="136"/>
      <c r="E173" s="528"/>
      <c r="F173" s="431"/>
      <c r="G173" s="95"/>
      <c r="H173" s="135"/>
    </row>
    <row r="174" spans="1:8" s="93" customFormat="1">
      <c r="A174" s="97"/>
      <c r="B174" s="99"/>
      <c r="C174" s="473"/>
      <c r="D174" s="136"/>
      <c r="E174" s="528"/>
      <c r="F174" s="431"/>
      <c r="G174" s="95"/>
      <c r="H174" s="135"/>
    </row>
    <row r="175" spans="1:8" s="93" customFormat="1">
      <c r="A175" s="97"/>
      <c r="B175" s="126" t="s">
        <v>264</v>
      </c>
      <c r="C175" s="124"/>
      <c r="D175" s="127"/>
      <c r="E175" s="510"/>
      <c r="F175" s="124"/>
      <c r="G175" s="95"/>
      <c r="H175" s="135"/>
    </row>
    <row r="176" spans="1:8" s="93" customFormat="1" ht="102.9">
      <c r="A176" s="90">
        <f>+$A$162+COUNT(A$163:A175)*0.01+0.01</f>
        <v>21.07</v>
      </c>
      <c r="B176" s="91" t="s">
        <v>275</v>
      </c>
      <c r="C176" s="124">
        <v>1</v>
      </c>
      <c r="D176" s="127" t="s">
        <v>10</v>
      </c>
      <c r="E176" s="541"/>
      <c r="F176" s="431">
        <f>C176*E176</f>
        <v>0</v>
      </c>
      <c r="G176" s="95"/>
      <c r="H176" s="135"/>
    </row>
    <row r="177" spans="1:8" s="93" customFormat="1">
      <c r="A177" s="97"/>
      <c r="B177" s="99"/>
      <c r="C177" s="473"/>
      <c r="D177" s="136"/>
      <c r="E177" s="528"/>
      <c r="F177" s="431"/>
      <c r="G177" s="95"/>
      <c r="H177" s="135"/>
    </row>
    <row r="178" spans="1:8" s="93" customFormat="1">
      <c r="A178" s="97"/>
      <c r="B178" s="99"/>
      <c r="C178" s="473"/>
      <c r="D178" s="136"/>
      <c r="E178" s="528"/>
      <c r="F178" s="431"/>
      <c r="G178" s="95"/>
      <c r="H178" s="135"/>
    </row>
    <row r="179" spans="1:8" s="93" customFormat="1">
      <c r="A179" s="97"/>
      <c r="B179" s="126" t="s">
        <v>270</v>
      </c>
      <c r="C179" s="124"/>
      <c r="D179" s="127"/>
      <c r="E179" s="510"/>
      <c r="F179" s="124"/>
      <c r="G179" s="95"/>
      <c r="H179" s="135"/>
    </row>
    <row r="180" spans="1:8" s="93" customFormat="1">
      <c r="A180" s="67"/>
      <c r="B180" s="114" t="s">
        <v>186</v>
      </c>
      <c r="C180" s="308"/>
      <c r="D180" s="113"/>
      <c r="E180" s="510"/>
      <c r="F180" s="431"/>
      <c r="G180" s="95"/>
      <c r="H180" s="135"/>
    </row>
    <row r="181" spans="1:8" s="93" customFormat="1">
      <c r="A181" s="67"/>
      <c r="B181" s="128" t="s">
        <v>13</v>
      </c>
      <c r="C181" s="308"/>
      <c r="D181" s="113"/>
      <c r="E181" s="510"/>
      <c r="F181" s="431"/>
      <c r="G181" s="95"/>
      <c r="H181" s="135"/>
    </row>
    <row r="182" spans="1:8" s="93" customFormat="1">
      <c r="A182" s="67"/>
      <c r="B182" s="128"/>
      <c r="C182" s="308"/>
      <c r="D182" s="113"/>
      <c r="E182" s="510"/>
      <c r="F182" s="431"/>
      <c r="G182" s="95"/>
      <c r="H182" s="135"/>
    </row>
    <row r="183" spans="1:8" s="93" customFormat="1">
      <c r="A183" s="90">
        <f>+$A$162+COUNT(A$163:A182)*0.01+0.01</f>
        <v>21.080000000000002</v>
      </c>
      <c r="B183" s="91" t="s">
        <v>170</v>
      </c>
      <c r="C183" s="308">
        <v>25</v>
      </c>
      <c r="D183" s="113" t="s">
        <v>12</v>
      </c>
      <c r="E183" s="541"/>
      <c r="F183" s="431">
        <f t="shared" ref="F183:F188" si="2">C183*E183</f>
        <v>0</v>
      </c>
      <c r="G183" s="95"/>
      <c r="H183" s="135"/>
    </row>
    <row r="184" spans="1:8" s="93" customFormat="1" ht="25.75">
      <c r="A184" s="90">
        <f>+$A$162+COUNT(A$163:A183)*0.01+0.01</f>
        <v>21.09</v>
      </c>
      <c r="B184" s="91" t="s">
        <v>314</v>
      </c>
      <c r="C184" s="308">
        <v>1400</v>
      </c>
      <c r="D184" s="113" t="s">
        <v>12</v>
      </c>
      <c r="E184" s="505"/>
      <c r="F184" s="431">
        <f t="shared" si="2"/>
        <v>0</v>
      </c>
      <c r="G184" s="95"/>
      <c r="H184" s="135"/>
    </row>
    <row r="185" spans="1:8" s="93" customFormat="1" ht="25.75">
      <c r="A185" s="90">
        <f>+$A$162+COUNT(A$163:A184)*0.01+0.01</f>
        <v>21.1</v>
      </c>
      <c r="B185" s="91" t="s">
        <v>315</v>
      </c>
      <c r="C185" s="308">
        <v>65</v>
      </c>
      <c r="D185" s="113" t="s">
        <v>12</v>
      </c>
      <c r="E185" s="505"/>
      <c r="F185" s="431">
        <f t="shared" si="2"/>
        <v>0</v>
      </c>
      <c r="G185" s="95"/>
      <c r="H185" s="135"/>
    </row>
    <row r="186" spans="1:8" s="93" customFormat="1" ht="25.75">
      <c r="A186" s="90">
        <f>+$A$162+COUNT(A$163:A185)*0.01+0.01</f>
        <v>21.110000000000003</v>
      </c>
      <c r="B186" s="129" t="s">
        <v>65</v>
      </c>
      <c r="C186" s="470">
        <v>400</v>
      </c>
      <c r="D186" s="130" t="s">
        <v>12</v>
      </c>
      <c r="E186" s="541"/>
      <c r="F186" s="431">
        <f t="shared" si="2"/>
        <v>0</v>
      </c>
      <c r="G186" s="95"/>
      <c r="H186" s="135"/>
    </row>
    <row r="187" spans="1:8" s="93" customFormat="1" ht="38.6">
      <c r="A187" s="90">
        <f>+$A$162+COUNT(A$163:A186)*0.01+0.01</f>
        <v>21.12</v>
      </c>
      <c r="B187" s="129" t="s">
        <v>291</v>
      </c>
      <c r="C187" s="470">
        <v>1</v>
      </c>
      <c r="D187" s="113" t="s">
        <v>10</v>
      </c>
      <c r="E187" s="556"/>
      <c r="F187" s="431">
        <f t="shared" si="2"/>
        <v>0</v>
      </c>
      <c r="G187" s="95"/>
      <c r="H187" s="135"/>
    </row>
    <row r="188" spans="1:8" s="93" customFormat="1">
      <c r="A188" s="90">
        <f>+$A$162+COUNT(A$163:A187)*0.01+0.01</f>
        <v>21.130000000000003</v>
      </c>
      <c r="B188" s="91" t="s">
        <v>292</v>
      </c>
      <c r="C188" s="308">
        <v>1</v>
      </c>
      <c r="D188" s="112" t="s">
        <v>10</v>
      </c>
      <c r="E188" s="556"/>
      <c r="F188" s="431">
        <f t="shared" si="2"/>
        <v>0</v>
      </c>
      <c r="G188" s="95"/>
      <c r="H188" s="135"/>
    </row>
    <row r="189" spans="1:8" s="93" customFormat="1">
      <c r="A189" s="97"/>
      <c r="B189" s="99"/>
      <c r="C189" s="473"/>
      <c r="D189" s="136"/>
      <c r="E189" s="528"/>
      <c r="F189" s="431"/>
      <c r="G189" s="95"/>
      <c r="H189" s="135"/>
    </row>
    <row r="190" spans="1:8" s="93" customFormat="1" ht="13.3" thickBot="1">
      <c r="A190" s="137"/>
      <c r="B190" s="138"/>
      <c r="C190" s="474"/>
      <c r="D190" s="139"/>
      <c r="E190" s="529"/>
      <c r="F190" s="455"/>
      <c r="G190" s="95"/>
      <c r="H190" s="135"/>
    </row>
    <row r="191" spans="1:8" s="93" customFormat="1" ht="13.3" thickTop="1">
      <c r="A191" s="97"/>
      <c r="B191" s="114" t="s">
        <v>272</v>
      </c>
      <c r="C191" s="472"/>
      <c r="D191" s="136"/>
      <c r="E191" s="528"/>
      <c r="F191" s="461">
        <f>SUM(F166:F190)</f>
        <v>0</v>
      </c>
      <c r="G191" s="95"/>
      <c r="H191" s="135"/>
    </row>
    <row r="192" spans="1:8" s="93" customFormat="1">
      <c r="A192" s="97"/>
      <c r="B192" s="99"/>
      <c r="C192" s="473"/>
      <c r="D192" s="136"/>
      <c r="E192" s="528"/>
      <c r="F192" s="431"/>
      <c r="G192" s="95"/>
      <c r="H192" s="135"/>
    </row>
    <row r="195" spans="1:249" s="93" customFormat="1">
      <c r="A195" s="140">
        <v>22</v>
      </c>
      <c r="B195" s="59" t="s">
        <v>834</v>
      </c>
      <c r="C195" s="476"/>
      <c r="E195" s="530"/>
      <c r="F195" s="324"/>
      <c r="G195" s="141"/>
      <c r="IN195" s="96"/>
      <c r="IO195" s="96"/>
    </row>
    <row r="196" spans="1:249" s="93" customFormat="1">
      <c r="A196" s="140"/>
      <c r="B196" s="114" t="s">
        <v>13</v>
      </c>
      <c r="C196" s="476"/>
      <c r="E196" s="530"/>
      <c r="F196" s="324"/>
      <c r="G196" s="141"/>
      <c r="IN196" s="96"/>
      <c r="IO196" s="96"/>
    </row>
    <row r="197" spans="1:249" s="93" customFormat="1">
      <c r="A197" s="140"/>
      <c r="B197" s="114"/>
      <c r="C197" s="476"/>
      <c r="E197" s="530"/>
      <c r="F197" s="324"/>
      <c r="G197" s="141"/>
      <c r="IN197" s="96"/>
      <c r="IO197" s="96"/>
    </row>
    <row r="198" spans="1:249" s="93" customFormat="1">
      <c r="A198" s="140"/>
      <c r="B198" s="114"/>
      <c r="C198" s="476"/>
      <c r="E198" s="530"/>
      <c r="F198" s="324"/>
      <c r="G198" s="141"/>
      <c r="IN198" s="96"/>
      <c r="IO198" s="96"/>
    </row>
    <row r="199" spans="1:249" s="93" customFormat="1">
      <c r="A199" s="142" t="s">
        <v>23</v>
      </c>
      <c r="B199" s="142" t="s">
        <v>188</v>
      </c>
      <c r="C199" s="477"/>
      <c r="E199" s="522"/>
      <c r="F199" s="308"/>
      <c r="G199" s="94"/>
      <c r="IN199" s="96"/>
      <c r="IO199" s="96"/>
    </row>
    <row r="200" spans="1:249" s="93" customFormat="1">
      <c r="A200" s="90"/>
      <c r="B200" s="143"/>
      <c r="C200" s="76"/>
      <c r="D200" s="144"/>
      <c r="E200" s="408"/>
      <c r="F200" s="490"/>
      <c r="G200" s="145"/>
      <c r="IN200" s="96"/>
      <c r="IO200" s="96"/>
    </row>
    <row r="201" spans="1:249" s="93" customFormat="1">
      <c r="A201" s="90">
        <f>+$A$195+COUNT(A$199:A200)*0.01+0.01</f>
        <v>22.01</v>
      </c>
      <c r="B201" s="143" t="s">
        <v>196</v>
      </c>
      <c r="C201" s="76"/>
      <c r="D201" s="144"/>
      <c r="E201" s="408"/>
      <c r="F201" s="490"/>
      <c r="G201" s="145"/>
      <c r="IN201" s="96"/>
      <c r="IO201" s="96"/>
    </row>
    <row r="202" spans="1:249" s="93" customFormat="1">
      <c r="A202" s="146" t="s">
        <v>14</v>
      </c>
      <c r="B202" s="143" t="s">
        <v>198</v>
      </c>
      <c r="C202" s="76">
        <v>35</v>
      </c>
      <c r="D202" s="144" t="s">
        <v>15</v>
      </c>
      <c r="E202" s="507"/>
      <c r="F202" s="490">
        <f>C202*E202</f>
        <v>0</v>
      </c>
      <c r="G202" s="145"/>
      <c r="IN202" s="96"/>
      <c r="IO202" s="96"/>
    </row>
    <row r="203" spans="1:249" s="93" customFormat="1">
      <c r="A203" s="146" t="s">
        <v>14</v>
      </c>
      <c r="B203" s="143" t="s">
        <v>199</v>
      </c>
      <c r="C203" s="76">
        <v>7</v>
      </c>
      <c r="D203" s="144" t="s">
        <v>15</v>
      </c>
      <c r="E203" s="507"/>
      <c r="F203" s="490">
        <f>C203*E203</f>
        <v>0</v>
      </c>
      <c r="G203" s="145"/>
      <c r="IN203" s="96"/>
      <c r="IO203" s="96"/>
    </row>
    <row r="204" spans="1:249" s="93" customFormat="1">
      <c r="A204" s="146"/>
      <c r="B204" s="143"/>
      <c r="C204" s="76"/>
      <c r="D204" s="144"/>
      <c r="E204" s="408"/>
      <c r="F204" s="490"/>
      <c r="G204" s="145"/>
      <c r="IN204" s="96"/>
      <c r="IO204" s="96"/>
    </row>
    <row r="205" spans="1:249" s="93" customFormat="1">
      <c r="A205" s="90">
        <f>+$A$195+COUNT(A$199:A204)*0.01+0.01</f>
        <v>22.020000000000003</v>
      </c>
      <c r="B205" s="143" t="s">
        <v>211</v>
      </c>
      <c r="C205" s="76"/>
      <c r="D205" s="144"/>
      <c r="E205" s="408"/>
      <c r="F205" s="490"/>
      <c r="G205" s="145"/>
      <c r="IN205" s="96"/>
      <c r="IO205" s="96"/>
    </row>
    <row r="206" spans="1:249" s="93" customFormat="1" ht="25.75">
      <c r="A206" s="146" t="s">
        <v>14</v>
      </c>
      <c r="B206" s="147" t="s">
        <v>209</v>
      </c>
      <c r="C206" s="76">
        <v>750</v>
      </c>
      <c r="D206" s="144" t="s">
        <v>12</v>
      </c>
      <c r="E206" s="507"/>
      <c r="F206" s="490">
        <f t="shared" ref="F206:F214" si="3">C206*E206</f>
        <v>0</v>
      </c>
      <c r="G206" s="145"/>
      <c r="IN206" s="96"/>
      <c r="IO206" s="96"/>
    </row>
    <row r="207" spans="1:249" s="93" customFormat="1" ht="25.75">
      <c r="A207" s="146" t="s">
        <v>14</v>
      </c>
      <c r="B207" s="147" t="s">
        <v>210</v>
      </c>
      <c r="C207" s="76">
        <v>160</v>
      </c>
      <c r="D207" s="144" t="s">
        <v>12</v>
      </c>
      <c r="E207" s="507"/>
      <c r="F207" s="490">
        <f t="shared" si="3"/>
        <v>0</v>
      </c>
      <c r="G207" s="145"/>
      <c r="IN207" s="96"/>
      <c r="IO207" s="96"/>
    </row>
    <row r="208" spans="1:249" s="93" customFormat="1">
      <c r="A208" s="146" t="s">
        <v>14</v>
      </c>
      <c r="B208" s="143" t="s">
        <v>200</v>
      </c>
      <c r="C208" s="76">
        <v>1</v>
      </c>
      <c r="D208" s="144" t="s">
        <v>10</v>
      </c>
      <c r="E208" s="507"/>
      <c r="F208" s="490">
        <f t="shared" si="3"/>
        <v>0</v>
      </c>
      <c r="G208" s="145"/>
      <c r="IN208" s="96"/>
      <c r="IO208" s="96"/>
    </row>
    <row r="209" spans="1:249" s="93" customFormat="1">
      <c r="A209" s="146" t="s">
        <v>14</v>
      </c>
      <c r="B209" s="143" t="s">
        <v>201</v>
      </c>
      <c r="C209" s="76">
        <v>6</v>
      </c>
      <c r="D209" s="144" t="s">
        <v>15</v>
      </c>
      <c r="E209" s="507"/>
      <c r="F209" s="490">
        <f t="shared" si="3"/>
        <v>0</v>
      </c>
      <c r="G209" s="145"/>
      <c r="IN209" s="96"/>
      <c r="IO209" s="96"/>
    </row>
    <row r="210" spans="1:249" s="93" customFormat="1">
      <c r="A210" s="146" t="s">
        <v>14</v>
      </c>
      <c r="B210" s="143" t="s">
        <v>202</v>
      </c>
      <c r="C210" s="76">
        <v>35</v>
      </c>
      <c r="D210" s="144" t="s">
        <v>15</v>
      </c>
      <c r="E210" s="507"/>
      <c r="F210" s="490">
        <f t="shared" si="3"/>
        <v>0</v>
      </c>
      <c r="G210" s="145"/>
      <c r="IN210" s="96"/>
      <c r="IO210" s="96"/>
    </row>
    <row r="211" spans="1:249" s="93" customFormat="1">
      <c r="A211" s="146" t="s">
        <v>14</v>
      </c>
      <c r="B211" s="143" t="s">
        <v>204</v>
      </c>
      <c r="C211" s="76">
        <v>6</v>
      </c>
      <c r="D211" s="144" t="s">
        <v>15</v>
      </c>
      <c r="E211" s="507"/>
      <c r="F211" s="490">
        <f t="shared" si="3"/>
        <v>0</v>
      </c>
      <c r="G211" s="145"/>
      <c r="IN211" s="96"/>
      <c r="IO211" s="96"/>
    </row>
    <row r="212" spans="1:249" s="93" customFormat="1">
      <c r="A212" s="146" t="s">
        <v>14</v>
      </c>
      <c r="B212" s="143" t="s">
        <v>205</v>
      </c>
      <c r="C212" s="76">
        <v>1</v>
      </c>
      <c r="D212" s="144" t="s">
        <v>10</v>
      </c>
      <c r="E212" s="507"/>
      <c r="F212" s="490">
        <f t="shared" si="3"/>
        <v>0</v>
      </c>
      <c r="G212" s="145"/>
      <c r="IN212" s="96"/>
      <c r="IO212" s="96"/>
    </row>
    <row r="213" spans="1:249" s="93" customFormat="1">
      <c r="A213" s="146" t="s">
        <v>14</v>
      </c>
      <c r="B213" s="143" t="s">
        <v>206</v>
      </c>
      <c r="C213" s="76">
        <v>1</v>
      </c>
      <c r="D213" s="144" t="s">
        <v>10</v>
      </c>
      <c r="E213" s="507"/>
      <c r="F213" s="490">
        <f t="shared" si="3"/>
        <v>0</v>
      </c>
      <c r="G213" s="145"/>
      <c r="IN213" s="96"/>
      <c r="IO213" s="96"/>
    </row>
    <row r="214" spans="1:249" s="93" customFormat="1">
      <c r="A214" s="146" t="s">
        <v>14</v>
      </c>
      <c r="B214" s="143" t="s">
        <v>207</v>
      </c>
      <c r="C214" s="76">
        <v>1</v>
      </c>
      <c r="D214" s="144" t="s">
        <v>10</v>
      </c>
      <c r="E214" s="507"/>
      <c r="F214" s="490">
        <f t="shared" si="3"/>
        <v>0</v>
      </c>
      <c r="G214" s="145"/>
      <c r="IN214" s="96"/>
      <c r="IO214" s="96"/>
    </row>
    <row r="215" spans="1:249" s="93" customFormat="1">
      <c r="A215" s="146"/>
      <c r="B215" s="143"/>
      <c r="C215" s="76"/>
      <c r="D215" s="144"/>
      <c r="E215" s="408"/>
      <c r="F215" s="490"/>
      <c r="G215" s="145"/>
      <c r="IN215" s="96"/>
      <c r="IO215" s="96"/>
    </row>
    <row r="216" spans="1:249" s="93" customFormat="1" ht="25.75">
      <c r="A216" s="90">
        <f>+$A$195+COUNT(A$199:A214)*0.01+0.01</f>
        <v>22.03</v>
      </c>
      <c r="B216" s="143" t="s">
        <v>208</v>
      </c>
      <c r="C216" s="76">
        <v>1</v>
      </c>
      <c r="D216" s="144" t="s">
        <v>10</v>
      </c>
      <c r="E216" s="507"/>
      <c r="F216" s="490">
        <f>C216*E216</f>
        <v>0</v>
      </c>
      <c r="G216" s="145"/>
      <c r="IN216" s="96"/>
      <c r="IO216" s="96"/>
    </row>
    <row r="217" spans="1:249" s="37" customFormat="1">
      <c r="A217" s="148"/>
      <c r="B217" s="149"/>
      <c r="C217" s="151"/>
      <c r="D217" s="150"/>
      <c r="E217" s="531"/>
      <c r="F217" s="493"/>
    </row>
    <row r="218" spans="1:249" s="37" customFormat="1">
      <c r="A218" s="152"/>
      <c r="B218" s="153" t="s">
        <v>212</v>
      </c>
      <c r="C218" s="155"/>
      <c r="D218" s="154"/>
      <c r="E218" s="532"/>
      <c r="F218" s="492">
        <f>SUM(F201:F217)</f>
        <v>0</v>
      </c>
    </row>
    <row r="219" spans="1:249" s="37" customFormat="1">
      <c r="A219" s="90"/>
      <c r="B219" s="143"/>
      <c r="C219" s="76"/>
      <c r="D219" s="144"/>
      <c r="E219" s="408"/>
      <c r="F219" s="490"/>
    </row>
    <row r="220" spans="1:249" s="37" customFormat="1">
      <c r="A220" s="90"/>
      <c r="B220" s="143"/>
      <c r="C220" s="76"/>
      <c r="D220" s="144"/>
      <c r="E220" s="408"/>
      <c r="F220" s="490"/>
    </row>
    <row r="221" spans="1:249" s="37" customFormat="1">
      <c r="A221" s="144"/>
      <c r="B221" s="143"/>
      <c r="C221" s="76"/>
      <c r="D221" s="144"/>
      <c r="E221" s="408"/>
      <c r="F221" s="490"/>
    </row>
    <row r="222" spans="1:249" s="93" customFormat="1">
      <c r="A222" s="142" t="s">
        <v>22</v>
      </c>
      <c r="B222" s="142" t="s">
        <v>213</v>
      </c>
      <c r="C222" s="76"/>
      <c r="D222" s="144"/>
      <c r="E222" s="408"/>
      <c r="F222" s="490"/>
      <c r="G222" s="94"/>
      <c r="IN222" s="96"/>
      <c r="IO222" s="96"/>
    </row>
    <row r="223" spans="1:249" s="93" customFormat="1" ht="25.75">
      <c r="A223" s="90">
        <f>+$A$195+COUNT(A$199:A221)*0.01+0.01</f>
        <v>22.040000000000003</v>
      </c>
      <c r="B223" s="121" t="s">
        <v>214</v>
      </c>
      <c r="C223" s="76">
        <v>1</v>
      </c>
      <c r="D223" s="144" t="s">
        <v>15</v>
      </c>
      <c r="E223" s="507"/>
      <c r="F223" s="490">
        <f>C223*E223</f>
        <v>0</v>
      </c>
      <c r="G223" s="94"/>
      <c r="IN223" s="96"/>
      <c r="IO223" s="96"/>
    </row>
    <row r="224" spans="1:249" s="93" customFormat="1" ht="25.75">
      <c r="A224" s="90">
        <f>+$A$195+COUNT(A$199:A222)*0.01+0.01</f>
        <v>22.040000000000003</v>
      </c>
      <c r="B224" s="121" t="s">
        <v>215</v>
      </c>
      <c r="C224" s="76">
        <v>1</v>
      </c>
      <c r="D224" s="144" t="s">
        <v>10</v>
      </c>
      <c r="E224" s="507"/>
      <c r="F224" s="490">
        <f>C224*E224</f>
        <v>0</v>
      </c>
      <c r="G224" s="94"/>
      <c r="IN224" s="96"/>
      <c r="IO224" s="96"/>
    </row>
    <row r="225" spans="1:249" s="93" customFormat="1" ht="25.75">
      <c r="A225" s="90">
        <f>+$A$195+COUNT(A$199:A223)*0.01+0.01</f>
        <v>22.05</v>
      </c>
      <c r="B225" s="121" t="s">
        <v>230</v>
      </c>
      <c r="C225" s="76">
        <v>1</v>
      </c>
      <c r="D225" s="144" t="s">
        <v>15</v>
      </c>
      <c r="E225" s="507"/>
      <c r="F225" s="490">
        <f>C225*E225</f>
        <v>0</v>
      </c>
      <c r="G225" s="94"/>
      <c r="IN225" s="96"/>
      <c r="IO225" s="96"/>
    </row>
    <row r="226" spans="1:249" s="93" customFormat="1">
      <c r="A226" s="90">
        <f>+$A$195+COUNT(A$199:A224)*0.01+0.01</f>
        <v>22.060000000000002</v>
      </c>
      <c r="B226" s="121" t="s">
        <v>211</v>
      </c>
      <c r="C226" s="76"/>
      <c r="D226" s="144"/>
      <c r="E226" s="408"/>
      <c r="F226" s="490"/>
      <c r="G226" s="94"/>
      <c r="IN226" s="96"/>
      <c r="IO226" s="96"/>
    </row>
    <row r="227" spans="1:249" s="93" customFormat="1">
      <c r="A227" s="156" t="s">
        <v>14</v>
      </c>
      <c r="B227" s="121" t="s">
        <v>231</v>
      </c>
      <c r="C227" s="76">
        <v>7</v>
      </c>
      <c r="D227" s="144" t="s">
        <v>12</v>
      </c>
      <c r="E227" s="507"/>
      <c r="F227" s="490">
        <f t="shared" ref="F227:F245" si="4">C227*E227</f>
        <v>0</v>
      </c>
      <c r="G227" s="94"/>
      <c r="IN227" s="96"/>
      <c r="IO227" s="96"/>
    </row>
    <row r="228" spans="1:249" s="93" customFormat="1">
      <c r="A228" s="156" t="s">
        <v>14</v>
      </c>
      <c r="B228" s="121" t="s">
        <v>232</v>
      </c>
      <c r="C228" s="76">
        <v>15</v>
      </c>
      <c r="D228" s="144" t="s">
        <v>12</v>
      </c>
      <c r="E228" s="507"/>
      <c r="F228" s="490">
        <f t="shared" si="4"/>
        <v>0</v>
      </c>
      <c r="G228" s="94"/>
      <c r="IN228" s="96"/>
      <c r="IO228" s="96"/>
    </row>
    <row r="229" spans="1:249" s="93" customFormat="1">
      <c r="A229" s="156" t="s">
        <v>14</v>
      </c>
      <c r="B229" s="121" t="s">
        <v>233</v>
      </c>
      <c r="C229" s="76">
        <v>15</v>
      </c>
      <c r="D229" s="144" t="s">
        <v>12</v>
      </c>
      <c r="E229" s="507"/>
      <c r="F229" s="490">
        <f t="shared" si="4"/>
        <v>0</v>
      </c>
      <c r="G229" s="94"/>
      <c r="IN229" s="96"/>
      <c r="IO229" s="96"/>
    </row>
    <row r="230" spans="1:249" s="93" customFormat="1">
      <c r="A230" s="156" t="s">
        <v>14</v>
      </c>
      <c r="B230" s="121" t="s">
        <v>216</v>
      </c>
      <c r="C230" s="76">
        <v>1</v>
      </c>
      <c r="D230" s="144" t="s">
        <v>15</v>
      </c>
      <c r="E230" s="507"/>
      <c r="F230" s="490">
        <f t="shared" si="4"/>
        <v>0</v>
      </c>
      <c r="G230" s="94"/>
      <c r="IN230" s="96"/>
      <c r="IO230" s="96"/>
    </row>
    <row r="231" spans="1:249" s="93" customFormat="1">
      <c r="A231" s="156" t="s">
        <v>14</v>
      </c>
      <c r="B231" s="121" t="s">
        <v>217</v>
      </c>
      <c r="C231" s="76">
        <v>1</v>
      </c>
      <c r="D231" s="144" t="s">
        <v>15</v>
      </c>
      <c r="E231" s="507"/>
      <c r="F231" s="490">
        <f t="shared" si="4"/>
        <v>0</v>
      </c>
      <c r="G231" s="94"/>
      <c r="IN231" s="96"/>
      <c r="IO231" s="96"/>
    </row>
    <row r="232" spans="1:249" s="93" customFormat="1">
      <c r="A232" s="156" t="s">
        <v>14</v>
      </c>
      <c r="B232" s="121" t="s">
        <v>218</v>
      </c>
      <c r="C232" s="76">
        <v>25</v>
      </c>
      <c r="D232" s="144" t="s">
        <v>12</v>
      </c>
      <c r="E232" s="507"/>
      <c r="F232" s="490">
        <f t="shared" si="4"/>
        <v>0</v>
      </c>
      <c r="G232" s="94"/>
      <c r="IN232" s="96"/>
      <c r="IO232" s="96"/>
    </row>
    <row r="233" spans="1:249" s="93" customFormat="1">
      <c r="A233" s="156" t="s">
        <v>14</v>
      </c>
      <c r="B233" s="121" t="s">
        <v>219</v>
      </c>
      <c r="C233" s="76">
        <v>1</v>
      </c>
      <c r="D233" s="144" t="s">
        <v>10</v>
      </c>
      <c r="E233" s="507"/>
      <c r="F233" s="490">
        <f t="shared" si="4"/>
        <v>0</v>
      </c>
      <c r="G233" s="94"/>
      <c r="IN233" s="96"/>
      <c r="IO233" s="96"/>
    </row>
    <row r="234" spans="1:249" s="93" customFormat="1" ht="25.75">
      <c r="A234" s="156" t="s">
        <v>14</v>
      </c>
      <c r="B234" s="121" t="s">
        <v>351</v>
      </c>
      <c r="C234" s="76">
        <v>1</v>
      </c>
      <c r="D234" s="144" t="s">
        <v>10</v>
      </c>
      <c r="E234" s="507"/>
      <c r="F234" s="490">
        <f t="shared" si="4"/>
        <v>0</v>
      </c>
      <c r="G234" s="94"/>
      <c r="IN234" s="96"/>
      <c r="IO234" s="96"/>
    </row>
    <row r="235" spans="1:249" s="93" customFormat="1">
      <c r="A235" s="156" t="s">
        <v>14</v>
      </c>
      <c r="B235" s="121" t="s">
        <v>220</v>
      </c>
      <c r="C235" s="76">
        <v>7</v>
      </c>
      <c r="D235" s="144" t="s">
        <v>12</v>
      </c>
      <c r="E235" s="507"/>
      <c r="F235" s="490">
        <f t="shared" si="4"/>
        <v>0</v>
      </c>
      <c r="G235" s="94"/>
      <c r="IN235" s="96"/>
      <c r="IO235" s="96"/>
    </row>
    <row r="236" spans="1:249" s="93" customFormat="1">
      <c r="A236" s="156" t="s">
        <v>14</v>
      </c>
      <c r="B236" s="121" t="s">
        <v>221</v>
      </c>
      <c r="C236" s="76">
        <v>10</v>
      </c>
      <c r="D236" s="144" t="s">
        <v>12</v>
      </c>
      <c r="E236" s="507"/>
      <c r="F236" s="490">
        <f t="shared" si="4"/>
        <v>0</v>
      </c>
      <c r="G236" s="94"/>
      <c r="IN236" s="96"/>
      <c r="IO236" s="96"/>
    </row>
    <row r="237" spans="1:249" s="93" customFormat="1" ht="25.75">
      <c r="A237" s="156" t="s">
        <v>14</v>
      </c>
      <c r="B237" s="121" t="s">
        <v>663</v>
      </c>
      <c r="C237" s="76">
        <v>1</v>
      </c>
      <c r="D237" s="144" t="s">
        <v>15</v>
      </c>
      <c r="E237" s="507"/>
      <c r="F237" s="490">
        <f t="shared" si="4"/>
        <v>0</v>
      </c>
      <c r="G237" s="94"/>
      <c r="IN237" s="96"/>
      <c r="IO237" s="96"/>
    </row>
    <row r="238" spans="1:249" s="93" customFormat="1">
      <c r="A238" s="156" t="s">
        <v>14</v>
      </c>
      <c r="B238" s="121" t="s">
        <v>222</v>
      </c>
      <c r="C238" s="76">
        <v>1</v>
      </c>
      <c r="D238" s="144" t="s">
        <v>10</v>
      </c>
      <c r="E238" s="507"/>
      <c r="F238" s="490">
        <f t="shared" si="4"/>
        <v>0</v>
      </c>
      <c r="G238" s="94"/>
      <c r="IN238" s="96"/>
      <c r="IO238" s="96"/>
    </row>
    <row r="239" spans="1:249" s="93" customFormat="1">
      <c r="A239" s="156" t="s">
        <v>21</v>
      </c>
      <c r="B239" s="121" t="s">
        <v>223</v>
      </c>
      <c r="C239" s="76">
        <v>1</v>
      </c>
      <c r="D239" s="144" t="s">
        <v>10</v>
      </c>
      <c r="E239" s="507"/>
      <c r="F239" s="490">
        <f t="shared" si="4"/>
        <v>0</v>
      </c>
      <c r="G239" s="94"/>
      <c r="IN239" s="96"/>
      <c r="IO239" s="96"/>
    </row>
    <row r="240" spans="1:249" s="93" customFormat="1">
      <c r="A240" s="156" t="s">
        <v>14</v>
      </c>
      <c r="B240" s="121" t="s">
        <v>224</v>
      </c>
      <c r="C240" s="76">
        <v>1</v>
      </c>
      <c r="D240" s="144" t="s">
        <v>10</v>
      </c>
      <c r="E240" s="507"/>
      <c r="F240" s="490">
        <f t="shared" si="4"/>
        <v>0</v>
      </c>
      <c r="G240" s="94"/>
      <c r="IN240" s="96"/>
      <c r="IO240" s="96"/>
    </row>
    <row r="241" spans="1:249" s="93" customFormat="1">
      <c r="A241" s="156" t="s">
        <v>14</v>
      </c>
      <c r="B241" s="121" t="s">
        <v>225</v>
      </c>
      <c r="C241" s="76">
        <v>9</v>
      </c>
      <c r="D241" s="144" t="s">
        <v>15</v>
      </c>
      <c r="E241" s="507"/>
      <c r="F241" s="490">
        <f t="shared" si="4"/>
        <v>0</v>
      </c>
      <c r="G241" s="94"/>
      <c r="IN241" s="96"/>
      <c r="IO241" s="96"/>
    </row>
    <row r="242" spans="1:249" s="93" customFormat="1">
      <c r="A242" s="156" t="s">
        <v>14</v>
      </c>
      <c r="B242" s="121" t="s">
        <v>226</v>
      </c>
      <c r="C242" s="76">
        <v>2</v>
      </c>
      <c r="D242" s="144" t="s">
        <v>15</v>
      </c>
      <c r="E242" s="507"/>
      <c r="F242" s="490">
        <f t="shared" si="4"/>
        <v>0</v>
      </c>
      <c r="G242" s="94"/>
      <c r="IN242" s="96"/>
      <c r="IO242" s="96"/>
    </row>
    <row r="243" spans="1:249" s="93" customFormat="1">
      <c r="A243" s="156" t="s">
        <v>14</v>
      </c>
      <c r="B243" s="121" t="s">
        <v>227</v>
      </c>
      <c r="C243" s="76">
        <v>1</v>
      </c>
      <c r="D243" s="144" t="s">
        <v>15</v>
      </c>
      <c r="E243" s="507"/>
      <c r="F243" s="490">
        <f t="shared" si="4"/>
        <v>0</v>
      </c>
      <c r="G243" s="94"/>
      <c r="IN243" s="96"/>
      <c r="IO243" s="96"/>
    </row>
    <row r="244" spans="1:249" s="93" customFormat="1">
      <c r="A244" s="156" t="s">
        <v>14</v>
      </c>
      <c r="B244" s="121" t="s">
        <v>228</v>
      </c>
      <c r="C244" s="76">
        <v>1</v>
      </c>
      <c r="D244" s="144" t="s">
        <v>15</v>
      </c>
      <c r="E244" s="507"/>
      <c r="F244" s="490">
        <f t="shared" si="4"/>
        <v>0</v>
      </c>
      <c r="G244" s="94"/>
      <c r="IN244" s="96"/>
      <c r="IO244" s="96"/>
    </row>
    <row r="245" spans="1:249" s="93" customFormat="1">
      <c r="A245" s="156" t="s">
        <v>14</v>
      </c>
      <c r="B245" s="121" t="s">
        <v>229</v>
      </c>
      <c r="C245" s="76">
        <v>1</v>
      </c>
      <c r="D245" s="144" t="s">
        <v>10</v>
      </c>
      <c r="E245" s="507"/>
      <c r="F245" s="490">
        <f t="shared" si="4"/>
        <v>0</v>
      </c>
      <c r="G245" s="94"/>
      <c r="IN245" s="96"/>
      <c r="IO245" s="96"/>
    </row>
    <row r="246" spans="1:249" s="37" customFormat="1">
      <c r="A246" s="146"/>
      <c r="B246" s="143"/>
      <c r="C246" s="76"/>
      <c r="D246" s="144"/>
      <c r="E246" s="408"/>
      <c r="F246" s="490"/>
    </row>
    <row r="247" spans="1:249" s="37" customFormat="1">
      <c r="A247" s="157"/>
      <c r="B247" s="158" t="s">
        <v>661</v>
      </c>
      <c r="C247" s="497"/>
      <c r="D247" s="157"/>
      <c r="E247" s="537"/>
      <c r="F247" s="159">
        <f>SUM(F223:F246)</f>
        <v>0</v>
      </c>
    </row>
    <row r="248" spans="1:249" s="37" customFormat="1">
      <c r="A248" s="160"/>
      <c r="B248" s="161"/>
      <c r="C248" s="155"/>
      <c r="D248" s="160"/>
      <c r="E248" s="538"/>
      <c r="F248" s="162"/>
    </row>
    <row r="249" spans="1:249" s="37" customFormat="1">
      <c r="A249" s="90">
        <f>+$A$195+COUNT(A$199:A247)*0.01+0.01</f>
        <v>22.080000000000002</v>
      </c>
      <c r="B249" s="161" t="s">
        <v>743</v>
      </c>
      <c r="C249" s="76">
        <v>6</v>
      </c>
      <c r="D249" s="144" t="s">
        <v>10</v>
      </c>
      <c r="E249" s="538"/>
      <c r="F249" s="162">
        <f>F247*C249</f>
        <v>0</v>
      </c>
    </row>
    <row r="250" spans="1:249" s="93" customFormat="1">
      <c r="A250" s="144"/>
      <c r="B250" s="143"/>
      <c r="C250" s="76"/>
      <c r="D250" s="144"/>
      <c r="E250" s="408"/>
      <c r="F250" s="490"/>
      <c r="G250" s="37"/>
      <c r="H250" s="37"/>
      <c r="I250" s="37"/>
      <c r="J250" s="37"/>
      <c r="K250" s="37"/>
      <c r="L250" s="37"/>
      <c r="M250" s="37"/>
      <c r="IN250" s="96"/>
      <c r="IO250" s="96"/>
    </row>
    <row r="251" spans="1:249" ht="13.3" thickBot="1">
      <c r="A251" s="163"/>
      <c r="B251" s="108"/>
      <c r="C251" s="478"/>
      <c r="D251" s="164"/>
      <c r="E251" s="533"/>
      <c r="F251" s="489"/>
      <c r="G251" s="94"/>
      <c r="H251" s="93"/>
      <c r="I251" s="93"/>
      <c r="J251" s="93"/>
      <c r="K251" s="93"/>
      <c r="L251" s="93"/>
      <c r="M251" s="93"/>
    </row>
    <row r="252" spans="1:249" ht="13.3" thickTop="1">
      <c r="A252" s="111"/>
      <c r="B252" s="114" t="s">
        <v>662</v>
      </c>
      <c r="C252" s="476"/>
      <c r="D252" s="93"/>
      <c r="E252" s="522"/>
      <c r="F252" s="492">
        <f>SUM(F218,F249)</f>
        <v>0</v>
      </c>
      <c r="G252" s="94"/>
      <c r="H252" s="93"/>
      <c r="I252" s="93"/>
      <c r="J252" s="93"/>
      <c r="K252" s="93"/>
      <c r="L252" s="93"/>
      <c r="M252" s="93"/>
    </row>
  </sheetData>
  <sheetProtection algorithmName="SHA-512" hashValue="k65biRy6sHd78QWpMxE5mAw0eAK8zqydh4HsNKgEm5QBRGQubzI4NnOWvAuvIN8XndQBcxqDCXF+V2B+exd09Q==" saltValue="q28O+Dn3pjLOiJOX2bzuUw==" spinCount="100000" sheet="1" scenarios="1" selectLockedCells="1"/>
  <pageMargins left="0.78740157480314965" right="0.59055118110236227" top="1.0629921259842521" bottom="0.98425196850393704" header="0.31496062992125984" footer="0.39370078740157483"/>
  <pageSetup paperSize="9" scale="99" firstPageNumber="0" orientation="portrait" horizontalDpi="300" verticalDpi="300" r:id="rId1"/>
  <headerFooter alignWithMargins="0">
    <oddHeader>&amp;L&amp;G</oddHeader>
    <oddFooter>&amp;L&amp;8Dokument: &amp;F&amp;C&amp;"Calibri,Regular"&amp;9Stran: &amp;P/&amp;N</oddFooter>
  </headerFooter>
  <rowBreaks count="5" manualBreakCount="5">
    <brk id="95" max="16383" man="1"/>
    <brk id="125" max="16383" man="1"/>
    <brk id="158" max="16383" man="1"/>
    <brk id="193" max="16383" man="1"/>
    <brk id="221" max="16383"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378F1-C92F-964E-BD00-F7D0CF307022}">
  <sheetPr codeName="List5"/>
  <dimension ref="A1:IV269"/>
  <sheetViews>
    <sheetView view="pageBreakPreview" zoomScale="139" zoomScaleNormal="100" zoomScaleSheetLayoutView="139" workbookViewId="0">
      <pane ySplit="1" topLeftCell="A250" activePane="bottomLeft" state="frozen"/>
      <selection activeCell="O464" sqref="O464"/>
      <selection pane="bottomLeft" activeCell="E269" sqref="E269"/>
    </sheetView>
  </sheetViews>
  <sheetFormatPr defaultColWidth="45.640625" defaultRowHeight="12.9"/>
  <cols>
    <col min="1" max="1" width="4.640625" style="260" customWidth="1"/>
    <col min="2" max="2" width="45.640625" style="261" customWidth="1"/>
    <col min="3" max="3" width="6.640625" style="435" customWidth="1"/>
    <col min="4" max="4" width="5.5" style="263" customWidth="1"/>
    <col min="5" max="5" width="9.140625" style="435" customWidth="1"/>
    <col min="6" max="6" width="10.640625" style="452" customWidth="1"/>
    <col min="7" max="7" width="15.640625" style="264" customWidth="1"/>
    <col min="8" max="254" width="9" style="172" customWidth="1"/>
    <col min="255" max="255" width="4.640625" style="172" customWidth="1"/>
    <col min="256" max="16384" width="45.640625" style="172"/>
  </cols>
  <sheetData>
    <row r="1" spans="1:254" s="168" customFormat="1">
      <c r="A1" s="168" t="s">
        <v>4</v>
      </c>
      <c r="B1" s="169" t="s">
        <v>5</v>
      </c>
      <c r="C1" s="434" t="s">
        <v>6</v>
      </c>
      <c r="D1" s="170" t="s">
        <v>7</v>
      </c>
      <c r="E1" s="508" t="s">
        <v>8</v>
      </c>
      <c r="F1" s="434" t="s">
        <v>9</v>
      </c>
    </row>
    <row r="3" spans="1:254">
      <c r="A3" s="140">
        <v>23</v>
      </c>
      <c r="B3" s="59" t="s">
        <v>800</v>
      </c>
      <c r="C3" s="370"/>
      <c r="D3" s="171"/>
      <c r="E3" s="370"/>
      <c r="F3" s="208"/>
      <c r="G3" s="63"/>
    </row>
    <row r="4" spans="1:254">
      <c r="A4" s="173"/>
      <c r="B4" s="65" t="s">
        <v>13</v>
      </c>
      <c r="C4" s="370"/>
      <c r="D4" s="171"/>
      <c r="E4" s="370"/>
      <c r="F4" s="208"/>
      <c r="G4" s="63"/>
    </row>
    <row r="5" spans="1:254" s="176" customFormat="1">
      <c r="A5" s="174"/>
      <c r="B5" s="68"/>
      <c r="C5" s="370"/>
      <c r="D5" s="171"/>
      <c r="E5" s="435"/>
      <c r="F5" s="452"/>
      <c r="G5" s="175"/>
      <c r="IR5" s="177"/>
      <c r="IS5" s="178"/>
      <c r="IT5" s="178"/>
    </row>
    <row r="6" spans="1:254" s="70" customFormat="1">
      <c r="A6" s="174">
        <f>+$A$3+COUNT(A$5:A5)*0.01+0.01</f>
        <v>23.01</v>
      </c>
      <c r="B6" s="68" t="s">
        <v>549</v>
      </c>
      <c r="C6" s="370"/>
      <c r="D6" s="171"/>
      <c r="E6" s="510"/>
      <c r="F6" s="431"/>
      <c r="G6" s="179"/>
      <c r="IS6" s="180"/>
      <c r="IT6" s="180"/>
    </row>
    <row r="7" spans="1:254" s="70" customFormat="1">
      <c r="A7" s="174"/>
      <c r="B7" s="68" t="s">
        <v>13</v>
      </c>
      <c r="C7" s="370"/>
      <c r="D7" s="171"/>
      <c r="E7" s="510"/>
      <c r="F7" s="431"/>
      <c r="G7" s="179"/>
      <c r="IS7" s="180"/>
      <c r="IT7" s="180"/>
    </row>
    <row r="8" spans="1:254" s="70" customFormat="1">
      <c r="A8" s="174"/>
      <c r="B8" s="68"/>
      <c r="C8" s="370"/>
      <c r="D8" s="171"/>
      <c r="E8" s="510"/>
      <c r="F8" s="431"/>
      <c r="G8" s="179"/>
      <c r="IS8" s="180"/>
      <c r="IT8" s="180"/>
    </row>
    <row r="9" spans="1:254" s="70" customFormat="1" ht="25.75">
      <c r="A9" s="174" t="s">
        <v>11</v>
      </c>
      <c r="B9" s="68" t="s">
        <v>542</v>
      </c>
      <c r="C9" s="370">
        <v>1</v>
      </c>
      <c r="D9" s="171" t="s">
        <v>10</v>
      </c>
      <c r="E9" s="510"/>
      <c r="F9" s="431"/>
      <c r="G9" s="179"/>
      <c r="IS9" s="180"/>
      <c r="IT9" s="180"/>
    </row>
    <row r="10" spans="1:254" s="70" customFormat="1">
      <c r="A10" s="174" t="s">
        <v>11</v>
      </c>
      <c r="B10" s="68" t="s">
        <v>543</v>
      </c>
      <c r="C10" s="370">
        <v>1</v>
      </c>
      <c r="D10" s="171" t="s">
        <v>33</v>
      </c>
      <c r="E10" s="510"/>
      <c r="F10" s="431"/>
      <c r="G10" s="179"/>
      <c r="IS10" s="180"/>
      <c r="IT10" s="180"/>
    </row>
    <row r="11" spans="1:254" s="70" customFormat="1">
      <c r="A11" s="174" t="s">
        <v>11</v>
      </c>
      <c r="B11" s="68" t="s">
        <v>137</v>
      </c>
      <c r="C11" s="370">
        <v>25</v>
      </c>
      <c r="D11" s="171" t="s">
        <v>33</v>
      </c>
      <c r="E11" s="510"/>
      <c r="F11" s="431"/>
      <c r="G11" s="179"/>
      <c r="IS11" s="180"/>
      <c r="IT11" s="180"/>
    </row>
    <row r="12" spans="1:254" s="70" customFormat="1">
      <c r="A12" s="174" t="s">
        <v>11</v>
      </c>
      <c r="B12" s="68" t="s">
        <v>550</v>
      </c>
      <c r="C12" s="370">
        <v>1</v>
      </c>
      <c r="D12" s="171" t="s">
        <v>33</v>
      </c>
      <c r="E12" s="510"/>
      <c r="F12" s="431"/>
      <c r="G12" s="179"/>
      <c r="IS12" s="180"/>
      <c r="IT12" s="180"/>
    </row>
    <row r="13" spans="1:254" s="70" customFormat="1">
      <c r="A13" s="174" t="s">
        <v>11</v>
      </c>
      <c r="B13" s="68" t="s">
        <v>138</v>
      </c>
      <c r="C13" s="370">
        <v>36</v>
      </c>
      <c r="D13" s="171" t="s">
        <v>33</v>
      </c>
      <c r="E13" s="510"/>
      <c r="F13" s="431"/>
      <c r="G13" s="179"/>
      <c r="IS13" s="180"/>
      <c r="IT13" s="180"/>
    </row>
    <row r="14" spans="1:254" s="70" customFormat="1">
      <c r="A14" s="174" t="s">
        <v>11</v>
      </c>
      <c r="B14" s="68" t="s">
        <v>146</v>
      </c>
      <c r="C14" s="370">
        <v>1</v>
      </c>
      <c r="D14" s="171" t="s">
        <v>33</v>
      </c>
      <c r="E14" s="510"/>
      <c r="F14" s="431"/>
      <c r="G14" s="179"/>
      <c r="IS14" s="180"/>
      <c r="IT14" s="180"/>
    </row>
    <row r="15" spans="1:254" s="70" customFormat="1">
      <c r="A15" s="174" t="s">
        <v>11</v>
      </c>
      <c r="B15" s="68" t="s">
        <v>139</v>
      </c>
      <c r="C15" s="370">
        <v>2</v>
      </c>
      <c r="D15" s="171" t="s">
        <v>33</v>
      </c>
      <c r="E15" s="510"/>
      <c r="F15" s="431"/>
      <c r="G15" s="179"/>
      <c r="IS15" s="180"/>
      <c r="IT15" s="180"/>
    </row>
    <row r="16" spans="1:254" s="70" customFormat="1">
      <c r="A16" s="174" t="s">
        <v>11</v>
      </c>
      <c r="B16" s="68" t="s">
        <v>551</v>
      </c>
      <c r="C16" s="370">
        <v>1</v>
      </c>
      <c r="D16" s="171" t="s">
        <v>33</v>
      </c>
      <c r="E16" s="510"/>
      <c r="F16" s="431"/>
      <c r="G16" s="179"/>
      <c r="IS16" s="180"/>
      <c r="IT16" s="180"/>
    </row>
    <row r="17" spans="1:254" s="70" customFormat="1">
      <c r="A17" s="174" t="s">
        <v>11</v>
      </c>
      <c r="B17" s="68" t="s">
        <v>140</v>
      </c>
      <c r="C17" s="370">
        <v>2</v>
      </c>
      <c r="D17" s="171" t="s">
        <v>33</v>
      </c>
      <c r="E17" s="510"/>
      <c r="F17" s="431"/>
      <c r="G17" s="179"/>
      <c r="IS17" s="180"/>
      <c r="IT17" s="180"/>
    </row>
    <row r="18" spans="1:254" s="70" customFormat="1">
      <c r="A18" s="174" t="s">
        <v>11</v>
      </c>
      <c r="B18" s="68" t="s">
        <v>147</v>
      </c>
      <c r="C18" s="370">
        <v>1</v>
      </c>
      <c r="D18" s="171" t="s">
        <v>33</v>
      </c>
      <c r="E18" s="510"/>
      <c r="F18" s="431"/>
      <c r="G18" s="179"/>
      <c r="IS18" s="180"/>
      <c r="IT18" s="180"/>
    </row>
    <row r="19" spans="1:254" s="70" customFormat="1">
      <c r="A19" s="174" t="s">
        <v>11</v>
      </c>
      <c r="B19" s="68" t="s">
        <v>792</v>
      </c>
      <c r="C19" s="370">
        <v>1</v>
      </c>
      <c r="D19" s="171" t="s">
        <v>33</v>
      </c>
      <c r="E19" s="510"/>
      <c r="F19" s="431"/>
      <c r="G19" s="179"/>
      <c r="IS19" s="180"/>
      <c r="IT19" s="180"/>
    </row>
    <row r="20" spans="1:254" s="70" customFormat="1">
      <c r="A20" s="174" t="s">
        <v>11</v>
      </c>
      <c r="B20" s="68" t="s">
        <v>609</v>
      </c>
      <c r="C20" s="370">
        <v>8</v>
      </c>
      <c r="D20" s="171" t="s">
        <v>33</v>
      </c>
      <c r="E20" s="510"/>
      <c r="F20" s="431"/>
      <c r="G20" s="179"/>
      <c r="IS20" s="180"/>
      <c r="IT20" s="180"/>
    </row>
    <row r="21" spans="1:254" s="70" customFormat="1">
      <c r="A21" s="174" t="s">
        <v>11</v>
      </c>
      <c r="B21" s="68" t="s">
        <v>537</v>
      </c>
      <c r="C21" s="370">
        <v>7</v>
      </c>
      <c r="D21" s="171" t="s">
        <v>33</v>
      </c>
      <c r="E21" s="510"/>
      <c r="F21" s="431"/>
      <c r="G21" s="179"/>
      <c r="IS21" s="180"/>
      <c r="IT21" s="180"/>
    </row>
    <row r="22" spans="1:254" s="70" customFormat="1">
      <c r="A22" s="174" t="s">
        <v>11</v>
      </c>
      <c r="B22" s="68" t="s">
        <v>544</v>
      </c>
      <c r="C22" s="370">
        <v>1</v>
      </c>
      <c r="D22" s="171" t="s">
        <v>33</v>
      </c>
      <c r="E22" s="510"/>
      <c r="F22" s="431"/>
      <c r="G22" s="179"/>
      <c r="IS22" s="180"/>
      <c r="IT22" s="180"/>
    </row>
    <row r="23" spans="1:254" s="70" customFormat="1">
      <c r="A23" s="174" t="s">
        <v>11</v>
      </c>
      <c r="B23" s="68" t="s">
        <v>545</v>
      </c>
      <c r="C23" s="370">
        <v>2</v>
      </c>
      <c r="D23" s="171" t="s">
        <v>33</v>
      </c>
      <c r="E23" s="510"/>
      <c r="F23" s="431"/>
      <c r="G23" s="179"/>
      <c r="IS23" s="180"/>
      <c r="IT23" s="180"/>
    </row>
    <row r="24" spans="1:254" s="70" customFormat="1" ht="25.75">
      <c r="A24" s="174" t="s">
        <v>11</v>
      </c>
      <c r="B24" s="68" t="s">
        <v>539</v>
      </c>
      <c r="C24" s="370">
        <v>1</v>
      </c>
      <c r="D24" s="171" t="s">
        <v>33</v>
      </c>
      <c r="E24" s="510"/>
      <c r="F24" s="431"/>
      <c r="G24" s="179"/>
      <c r="IS24" s="180"/>
      <c r="IT24" s="180"/>
    </row>
    <row r="25" spans="1:254" s="70" customFormat="1">
      <c r="A25" s="174" t="s">
        <v>11</v>
      </c>
      <c r="B25" s="68" t="s">
        <v>142</v>
      </c>
      <c r="C25" s="370">
        <v>1</v>
      </c>
      <c r="D25" s="171" t="s">
        <v>33</v>
      </c>
      <c r="E25" s="510"/>
      <c r="F25" s="431"/>
      <c r="G25" s="179"/>
      <c r="IS25" s="180"/>
      <c r="IT25" s="180"/>
    </row>
    <row r="26" spans="1:254" s="70" customFormat="1">
      <c r="A26" s="174" t="s">
        <v>11</v>
      </c>
      <c r="B26" s="68" t="s">
        <v>547</v>
      </c>
      <c r="C26" s="370">
        <v>8</v>
      </c>
      <c r="D26" s="171" t="s">
        <v>33</v>
      </c>
      <c r="E26" s="510"/>
      <c r="F26" s="431"/>
      <c r="G26" s="179"/>
      <c r="IS26" s="180"/>
      <c r="IT26" s="180"/>
    </row>
    <row r="27" spans="1:254" s="70" customFormat="1" ht="46.3">
      <c r="A27" s="174" t="s">
        <v>11</v>
      </c>
      <c r="B27" s="5" t="s">
        <v>144</v>
      </c>
      <c r="C27" s="370">
        <v>1</v>
      </c>
      <c r="D27" s="171" t="s">
        <v>10</v>
      </c>
      <c r="E27" s="510"/>
      <c r="F27" s="431"/>
      <c r="G27" s="179"/>
      <c r="IS27" s="180"/>
      <c r="IT27" s="180"/>
    </row>
    <row r="28" spans="1:254" s="70" customFormat="1" ht="25.75">
      <c r="A28" s="174" t="s">
        <v>11</v>
      </c>
      <c r="B28" s="68" t="s">
        <v>145</v>
      </c>
      <c r="C28" s="370">
        <v>1</v>
      </c>
      <c r="D28" s="171" t="s">
        <v>10</v>
      </c>
      <c r="E28" s="510"/>
      <c r="F28" s="431"/>
      <c r="G28" s="179"/>
      <c r="IS28" s="180"/>
      <c r="IT28" s="180"/>
    </row>
    <row r="29" spans="1:254" s="70" customFormat="1">
      <c r="A29" s="181"/>
      <c r="B29" s="182" t="s">
        <v>552</v>
      </c>
      <c r="C29" s="436">
        <v>1</v>
      </c>
      <c r="D29" s="183" t="s">
        <v>10</v>
      </c>
      <c r="E29" s="509"/>
      <c r="F29" s="458">
        <f>C29*E29</f>
        <v>0</v>
      </c>
      <c r="G29" s="179"/>
      <c r="IS29" s="180"/>
      <c r="IT29" s="180"/>
    </row>
    <row r="30" spans="1:254" s="70" customFormat="1">
      <c r="A30" s="174"/>
      <c r="B30" s="68"/>
      <c r="C30" s="370"/>
      <c r="D30" s="171"/>
      <c r="E30" s="510"/>
      <c r="F30" s="431"/>
      <c r="G30" s="179"/>
      <c r="IS30" s="180"/>
      <c r="IT30" s="180"/>
    </row>
    <row r="31" spans="1:254" s="70" customFormat="1">
      <c r="A31" s="174"/>
      <c r="B31" s="68"/>
      <c r="C31" s="370"/>
      <c r="D31" s="171"/>
      <c r="E31" s="510"/>
      <c r="F31" s="431"/>
      <c r="G31" s="179"/>
      <c r="IS31" s="180"/>
      <c r="IT31" s="180"/>
    </row>
    <row r="32" spans="1:254" s="70" customFormat="1">
      <c r="A32" s="174">
        <f>+$A$3+COUNT(A$5:A31)*0.01+0.01</f>
        <v>23.020000000000003</v>
      </c>
      <c r="B32" s="274" t="s">
        <v>786</v>
      </c>
      <c r="C32" s="419"/>
      <c r="D32" s="275"/>
      <c r="E32" s="539"/>
      <c r="F32" s="419"/>
      <c r="G32" s="179"/>
      <c r="IS32" s="180"/>
      <c r="IT32" s="180"/>
    </row>
    <row r="33" spans="1:254" s="70" customFormat="1">
      <c r="A33" s="174"/>
      <c r="B33" s="68" t="s">
        <v>13</v>
      </c>
      <c r="C33" s="419"/>
      <c r="D33" s="275"/>
      <c r="E33" s="539"/>
      <c r="F33" s="419"/>
      <c r="G33" s="179"/>
      <c r="IS33" s="180"/>
      <c r="IT33" s="180"/>
    </row>
    <row r="34" spans="1:254" s="70" customFormat="1">
      <c r="A34" s="174"/>
      <c r="B34" s="274"/>
      <c r="C34" s="419"/>
      <c r="D34" s="275"/>
      <c r="E34" s="539"/>
      <c r="F34" s="419"/>
      <c r="G34" s="179"/>
      <c r="IS34" s="180"/>
      <c r="IT34" s="180"/>
    </row>
    <row r="35" spans="1:254" s="70" customFormat="1" ht="25.75">
      <c r="A35" s="174"/>
      <c r="B35" s="274" t="s">
        <v>780</v>
      </c>
      <c r="C35" s="419">
        <v>1</v>
      </c>
      <c r="D35" s="275" t="s">
        <v>10</v>
      </c>
      <c r="E35" s="539"/>
      <c r="F35" s="419"/>
      <c r="G35" s="179"/>
      <c r="IS35" s="180"/>
      <c r="IT35" s="180"/>
    </row>
    <row r="36" spans="1:254" s="70" customFormat="1">
      <c r="A36" s="174" t="s">
        <v>11</v>
      </c>
      <c r="B36" s="274" t="s">
        <v>790</v>
      </c>
      <c r="C36" s="419">
        <v>1</v>
      </c>
      <c r="D36" s="275" t="s">
        <v>33</v>
      </c>
      <c r="E36" s="539"/>
      <c r="F36" s="419"/>
      <c r="G36" s="179"/>
      <c r="IS36" s="180"/>
      <c r="IT36" s="180"/>
    </row>
    <row r="37" spans="1:254" s="70" customFormat="1">
      <c r="A37" s="174" t="s">
        <v>11</v>
      </c>
      <c r="B37" s="274" t="s">
        <v>138</v>
      </c>
      <c r="C37" s="419">
        <v>2</v>
      </c>
      <c r="D37" s="275" t="s">
        <v>33</v>
      </c>
      <c r="E37" s="539"/>
      <c r="F37" s="419"/>
      <c r="G37" s="179"/>
      <c r="IS37" s="180"/>
      <c r="IT37" s="180"/>
    </row>
    <row r="38" spans="1:254" s="70" customFormat="1">
      <c r="A38" s="174" t="s">
        <v>11</v>
      </c>
      <c r="B38" s="274" t="s">
        <v>140</v>
      </c>
      <c r="C38" s="419">
        <v>1</v>
      </c>
      <c r="D38" s="275" t="s">
        <v>33</v>
      </c>
      <c r="E38" s="539"/>
      <c r="F38" s="419"/>
      <c r="G38" s="179"/>
      <c r="IS38" s="180"/>
      <c r="IT38" s="180"/>
    </row>
    <row r="39" spans="1:254" s="70" customFormat="1">
      <c r="A39" s="174" t="s">
        <v>11</v>
      </c>
      <c r="B39" s="274" t="s">
        <v>791</v>
      </c>
      <c r="C39" s="419">
        <v>1</v>
      </c>
      <c r="D39" s="275" t="s">
        <v>33</v>
      </c>
      <c r="E39" s="539"/>
      <c r="F39" s="419"/>
      <c r="G39" s="179"/>
      <c r="IS39" s="180"/>
      <c r="IT39" s="180"/>
    </row>
    <row r="40" spans="1:254" s="70" customFormat="1">
      <c r="A40" s="174" t="s">
        <v>11</v>
      </c>
      <c r="B40" s="274" t="s">
        <v>781</v>
      </c>
      <c r="C40" s="419">
        <v>2</v>
      </c>
      <c r="D40" s="275" t="s">
        <v>33</v>
      </c>
      <c r="E40" s="539"/>
      <c r="F40" s="419"/>
      <c r="G40" s="179"/>
      <c r="IS40" s="180"/>
      <c r="IT40" s="180"/>
    </row>
    <row r="41" spans="1:254" s="70" customFormat="1">
      <c r="A41" s="174" t="s">
        <v>11</v>
      </c>
      <c r="B41" s="274" t="s">
        <v>782</v>
      </c>
      <c r="C41" s="419">
        <v>1</v>
      </c>
      <c r="D41" s="275" t="s">
        <v>33</v>
      </c>
      <c r="E41" s="539"/>
      <c r="F41" s="419"/>
      <c r="G41" s="179"/>
      <c r="IS41" s="180"/>
      <c r="IT41" s="180"/>
    </row>
    <row r="42" spans="1:254" s="70" customFormat="1">
      <c r="A42" s="174" t="s">
        <v>11</v>
      </c>
      <c r="B42" s="274" t="s">
        <v>783</v>
      </c>
      <c r="C42" s="419">
        <v>1</v>
      </c>
      <c r="D42" s="275" t="s">
        <v>33</v>
      </c>
      <c r="E42" s="539"/>
      <c r="F42" s="419"/>
      <c r="G42" s="179"/>
      <c r="IS42" s="180"/>
      <c r="IT42" s="180"/>
    </row>
    <row r="43" spans="1:254" s="70" customFormat="1" ht="25.75">
      <c r="A43" s="174" t="s">
        <v>11</v>
      </c>
      <c r="B43" s="274" t="s">
        <v>784</v>
      </c>
      <c r="C43" s="419">
        <v>1</v>
      </c>
      <c r="D43" s="275" t="s">
        <v>10</v>
      </c>
      <c r="E43" s="539"/>
      <c r="F43" s="419"/>
      <c r="G43" s="179"/>
      <c r="IS43" s="180"/>
      <c r="IT43" s="180"/>
    </row>
    <row r="44" spans="1:254" s="70" customFormat="1" ht="25.75">
      <c r="A44" s="276" t="s">
        <v>11</v>
      </c>
      <c r="B44" s="277" t="s">
        <v>145</v>
      </c>
      <c r="C44" s="423">
        <v>1</v>
      </c>
      <c r="D44" s="278" t="s">
        <v>10</v>
      </c>
      <c r="E44" s="540"/>
      <c r="F44" s="423"/>
      <c r="G44" s="179"/>
      <c r="IS44" s="180"/>
      <c r="IT44" s="180"/>
    </row>
    <row r="45" spans="1:254" s="70" customFormat="1">
      <c r="A45" s="174"/>
      <c r="B45" s="274" t="s">
        <v>785</v>
      </c>
      <c r="C45" s="419">
        <v>1</v>
      </c>
      <c r="D45" s="275" t="s">
        <v>10</v>
      </c>
      <c r="E45" s="550"/>
      <c r="F45" s="430">
        <f>C45*E45</f>
        <v>0</v>
      </c>
      <c r="G45" s="179"/>
      <c r="IS45" s="180"/>
      <c r="IT45" s="180"/>
    </row>
    <row r="46" spans="1:254" s="70" customFormat="1">
      <c r="A46" s="174"/>
      <c r="B46" s="68"/>
      <c r="C46" s="370"/>
      <c r="D46" s="171"/>
      <c r="E46" s="510"/>
      <c r="F46" s="431"/>
      <c r="G46" s="179"/>
      <c r="IS46" s="180"/>
      <c r="IT46" s="180"/>
    </row>
    <row r="47" spans="1:254" s="70" customFormat="1">
      <c r="A47" s="174"/>
      <c r="B47" s="237"/>
      <c r="C47" s="437"/>
      <c r="D47" s="184"/>
      <c r="E47" s="437"/>
      <c r="F47" s="431"/>
      <c r="G47" s="63"/>
      <c r="H47" s="180"/>
      <c r="I47" s="180"/>
      <c r="J47" s="180"/>
      <c r="K47" s="180"/>
      <c r="IR47" s="71"/>
      <c r="IS47" s="185"/>
      <c r="IT47" s="185"/>
    </row>
    <row r="48" spans="1:254" s="70" customFormat="1" ht="25.75">
      <c r="A48" s="186">
        <f>+$A$3+COUNT(A$5:A47)*0.01+0.01</f>
        <v>23.03</v>
      </c>
      <c r="B48" s="68" t="s">
        <v>75</v>
      </c>
      <c r="C48" s="370"/>
      <c r="D48" s="171"/>
      <c r="E48" s="444"/>
      <c r="F48" s="212"/>
      <c r="G48" s="63"/>
      <c r="H48" s="187"/>
      <c r="IR48" s="71"/>
      <c r="IS48" s="185"/>
      <c r="IT48" s="185"/>
    </row>
    <row r="49" spans="1:254" s="70" customFormat="1">
      <c r="A49" s="72" t="s">
        <v>11</v>
      </c>
      <c r="B49" s="68" t="s">
        <v>77</v>
      </c>
      <c r="C49" s="370">
        <v>80</v>
      </c>
      <c r="D49" s="171" t="s">
        <v>12</v>
      </c>
      <c r="E49" s="504"/>
      <c r="F49" s="431">
        <f>C49*E49</f>
        <v>0</v>
      </c>
      <c r="G49" s="63"/>
      <c r="H49" s="187"/>
      <c r="IR49" s="71"/>
      <c r="IS49" s="185"/>
      <c r="IT49" s="185"/>
    </row>
    <row r="50" spans="1:254" s="70" customFormat="1">
      <c r="A50" s="72" t="s">
        <v>11</v>
      </c>
      <c r="B50" s="68" t="s">
        <v>78</v>
      </c>
      <c r="C50" s="370">
        <v>40</v>
      </c>
      <c r="D50" s="171" t="s">
        <v>12</v>
      </c>
      <c r="E50" s="504"/>
      <c r="F50" s="431">
        <f>C50*E50</f>
        <v>0</v>
      </c>
      <c r="G50" s="63"/>
      <c r="H50" s="187"/>
      <c r="IR50" s="71"/>
      <c r="IS50" s="185"/>
      <c r="IT50" s="185"/>
    </row>
    <row r="51" spans="1:254" s="70" customFormat="1">
      <c r="A51" s="72" t="s">
        <v>11</v>
      </c>
      <c r="B51" s="68" t="s">
        <v>79</v>
      </c>
      <c r="C51" s="370">
        <v>10</v>
      </c>
      <c r="D51" s="171" t="s">
        <v>12</v>
      </c>
      <c r="E51" s="504"/>
      <c r="F51" s="431">
        <f>C51*E51</f>
        <v>0</v>
      </c>
      <c r="G51" s="63"/>
      <c r="H51" s="187"/>
      <c r="IR51" s="71"/>
      <c r="IS51" s="185"/>
      <c r="IT51" s="185"/>
    </row>
    <row r="52" spans="1:254" s="70" customFormat="1">
      <c r="A52" s="72" t="s">
        <v>11</v>
      </c>
      <c r="B52" s="68" t="s">
        <v>80</v>
      </c>
      <c r="C52" s="370">
        <v>130</v>
      </c>
      <c r="D52" s="171" t="s">
        <v>12</v>
      </c>
      <c r="E52" s="504"/>
      <c r="F52" s="431">
        <f>C52*E52</f>
        <v>0</v>
      </c>
      <c r="G52" s="63"/>
      <c r="H52" s="187"/>
      <c r="IR52" s="71"/>
      <c r="IS52" s="185"/>
      <c r="IT52" s="185"/>
    </row>
    <row r="53" spans="1:254" s="70" customFormat="1">
      <c r="A53" s="72"/>
      <c r="B53" s="68"/>
      <c r="C53" s="370"/>
      <c r="D53" s="171"/>
      <c r="E53" s="370"/>
      <c r="F53" s="431"/>
      <c r="G53" s="63"/>
      <c r="H53" s="187"/>
      <c r="IR53" s="71"/>
      <c r="IS53" s="185"/>
      <c r="IT53" s="185"/>
    </row>
    <row r="54" spans="1:254" s="190" customFormat="1" ht="25.75">
      <c r="A54" s="186">
        <f>+$A$3+COUNT(A$4:A53)*0.01+0.01</f>
        <v>23.040000000000003</v>
      </c>
      <c r="B54" s="68" t="s">
        <v>83</v>
      </c>
      <c r="C54" s="370">
        <v>30</v>
      </c>
      <c r="D54" s="171" t="s">
        <v>12</v>
      </c>
      <c r="E54" s="504"/>
      <c r="F54" s="431">
        <f>C54*E54</f>
        <v>0</v>
      </c>
      <c r="G54" s="188"/>
      <c r="H54" s="187"/>
      <c r="I54" s="189"/>
      <c r="J54" s="189"/>
      <c r="K54" s="189"/>
    </row>
    <row r="55" spans="1:254" s="195" customFormat="1" ht="15.45">
      <c r="A55" s="72"/>
      <c r="B55" s="202"/>
      <c r="C55" s="438"/>
      <c r="D55" s="203"/>
      <c r="E55" s="438"/>
      <c r="F55" s="431"/>
      <c r="G55" s="194"/>
      <c r="H55" s="187"/>
      <c r="IA55" s="196"/>
      <c r="IB55" s="196"/>
      <c r="IC55" s="196"/>
      <c r="ID55" s="196"/>
      <c r="IE55" s="196"/>
      <c r="IF55" s="196"/>
      <c r="IG55" s="196"/>
      <c r="IH55" s="196"/>
      <c r="II55" s="196"/>
      <c r="IJ55" s="196"/>
      <c r="IK55" s="196"/>
      <c r="IL55" s="196"/>
      <c r="IM55" s="196"/>
      <c r="IN55" s="196"/>
      <c r="IO55" s="196"/>
      <c r="IP55" s="196"/>
      <c r="IQ55" s="196"/>
      <c r="IR55" s="196"/>
      <c r="IS55" s="197"/>
      <c r="IT55" s="197"/>
    </row>
    <row r="56" spans="1:254" s="195" customFormat="1" ht="25.75">
      <c r="A56" s="174">
        <f>+$A$3+COUNT(A$5:A55)*0.01+0.01</f>
        <v>23.05</v>
      </c>
      <c r="B56" s="78" t="s">
        <v>610</v>
      </c>
      <c r="C56" s="439"/>
      <c r="D56" s="192"/>
      <c r="E56" s="439"/>
      <c r="F56" s="430"/>
      <c r="G56" s="194"/>
      <c r="H56" s="187"/>
      <c r="IA56" s="196"/>
      <c r="IB56" s="196"/>
      <c r="IC56" s="196"/>
      <c r="ID56" s="196"/>
      <c r="IE56" s="196"/>
      <c r="IF56" s="196"/>
      <c r="IG56" s="196"/>
      <c r="IH56" s="196"/>
      <c r="II56" s="196"/>
      <c r="IJ56" s="196"/>
      <c r="IK56" s="196"/>
      <c r="IL56" s="196"/>
      <c r="IM56" s="196"/>
      <c r="IN56" s="196"/>
      <c r="IO56" s="196"/>
      <c r="IP56" s="196"/>
      <c r="IQ56" s="196"/>
      <c r="IR56" s="196"/>
      <c r="IS56" s="197"/>
      <c r="IT56" s="197"/>
    </row>
    <row r="57" spans="1:254" s="195" customFormat="1" ht="15.45">
      <c r="A57" s="198" t="s">
        <v>11</v>
      </c>
      <c r="B57" s="78" t="s">
        <v>850</v>
      </c>
      <c r="C57" s="440">
        <v>15</v>
      </c>
      <c r="D57" s="192" t="s">
        <v>12</v>
      </c>
      <c r="E57" s="505"/>
      <c r="F57" s="430">
        <f>C57*E57</f>
        <v>0</v>
      </c>
      <c r="G57" s="194"/>
      <c r="H57" s="187"/>
      <c r="IA57" s="196"/>
      <c r="IB57" s="196"/>
      <c r="IC57" s="196"/>
      <c r="ID57" s="196"/>
      <c r="IE57" s="196"/>
      <c r="IF57" s="196"/>
      <c r="IG57" s="196"/>
      <c r="IH57" s="196"/>
      <c r="II57" s="196"/>
      <c r="IJ57" s="196"/>
      <c r="IK57" s="196"/>
      <c r="IL57" s="196"/>
      <c r="IM57" s="196"/>
      <c r="IN57" s="196"/>
      <c r="IO57" s="196"/>
      <c r="IP57" s="196"/>
      <c r="IQ57" s="196"/>
      <c r="IR57" s="196"/>
      <c r="IS57" s="197"/>
      <c r="IT57" s="197"/>
    </row>
    <row r="58" spans="1:254" s="195" customFormat="1" ht="15.45">
      <c r="A58" s="198" t="s">
        <v>11</v>
      </c>
      <c r="B58" s="78" t="s">
        <v>851</v>
      </c>
      <c r="C58" s="439">
        <v>25</v>
      </c>
      <c r="D58" s="192" t="s">
        <v>12</v>
      </c>
      <c r="E58" s="505"/>
      <c r="F58" s="430">
        <f>C58*E58</f>
        <v>0</v>
      </c>
      <c r="G58" s="194"/>
      <c r="H58" s="187"/>
      <c r="IA58" s="196"/>
      <c r="IB58" s="196"/>
      <c r="IC58" s="196"/>
      <c r="ID58" s="196"/>
      <c r="IE58" s="196"/>
      <c r="IF58" s="196"/>
      <c r="IG58" s="196"/>
      <c r="IH58" s="196"/>
      <c r="II58" s="196"/>
      <c r="IJ58" s="196"/>
      <c r="IK58" s="196"/>
      <c r="IL58" s="196"/>
      <c r="IM58" s="196"/>
      <c r="IN58" s="196"/>
      <c r="IO58" s="196"/>
      <c r="IP58" s="196"/>
      <c r="IQ58" s="196"/>
      <c r="IR58" s="196"/>
      <c r="IS58" s="197"/>
      <c r="IT58" s="197"/>
    </row>
    <row r="59" spans="1:254" s="195" customFormat="1" ht="15.45">
      <c r="A59" s="199"/>
      <c r="B59" s="78"/>
      <c r="C59" s="439"/>
      <c r="D59" s="192"/>
      <c r="E59" s="439"/>
      <c r="F59" s="430"/>
      <c r="G59" s="194"/>
      <c r="H59" s="187"/>
      <c r="IA59" s="196"/>
      <c r="IB59" s="196"/>
      <c r="IC59" s="196"/>
      <c r="ID59" s="196"/>
      <c r="IE59" s="196"/>
      <c r="IF59" s="196"/>
      <c r="IG59" s="196"/>
      <c r="IH59" s="196"/>
      <c r="II59" s="196"/>
      <c r="IJ59" s="196"/>
      <c r="IK59" s="196"/>
      <c r="IL59" s="196"/>
      <c r="IM59" s="196"/>
      <c r="IN59" s="196"/>
      <c r="IO59" s="196"/>
      <c r="IP59" s="196"/>
      <c r="IQ59" s="196"/>
      <c r="IR59" s="196"/>
      <c r="IS59" s="197"/>
      <c r="IT59" s="197"/>
    </row>
    <row r="60" spans="1:254" s="195" customFormat="1" ht="25.75">
      <c r="A60" s="174">
        <f>+$A$3+COUNT(A$5:A59)*0.01+0.01</f>
        <v>23.060000000000002</v>
      </c>
      <c r="B60" s="68" t="s">
        <v>612</v>
      </c>
      <c r="C60" s="437">
        <v>30</v>
      </c>
      <c r="D60" s="200" t="s">
        <v>12</v>
      </c>
      <c r="E60" s="542"/>
      <c r="F60" s="430">
        <f>C60*E60</f>
        <v>0</v>
      </c>
      <c r="G60" s="194"/>
      <c r="H60" s="187"/>
      <c r="IA60" s="196"/>
      <c r="IB60" s="196"/>
      <c r="IC60" s="196"/>
      <c r="ID60" s="196"/>
      <c r="IE60" s="196"/>
      <c r="IF60" s="196"/>
      <c r="IG60" s="196"/>
      <c r="IH60" s="196"/>
      <c r="II60" s="196"/>
      <c r="IJ60" s="196"/>
      <c r="IK60" s="196"/>
      <c r="IL60" s="196"/>
      <c r="IM60" s="196"/>
      <c r="IN60" s="196"/>
      <c r="IO60" s="196"/>
      <c r="IP60" s="196"/>
      <c r="IQ60" s="196"/>
      <c r="IR60" s="196"/>
      <c r="IS60" s="197"/>
      <c r="IT60" s="197"/>
    </row>
    <row r="61" spans="1:254" s="195" customFormat="1" ht="15.45">
      <c r="A61" s="174"/>
      <c r="B61" s="68"/>
      <c r="C61" s="437"/>
      <c r="D61" s="200"/>
      <c r="E61" s="437"/>
      <c r="F61" s="430"/>
      <c r="G61" s="194"/>
      <c r="H61" s="187"/>
      <c r="IA61" s="196"/>
      <c r="IB61" s="196"/>
      <c r="IC61" s="196"/>
      <c r="ID61" s="196"/>
      <c r="IE61" s="196"/>
      <c r="IF61" s="196"/>
      <c r="IG61" s="196"/>
      <c r="IH61" s="196"/>
      <c r="II61" s="196"/>
      <c r="IJ61" s="196"/>
      <c r="IK61" s="196"/>
      <c r="IL61" s="196"/>
      <c r="IM61" s="196"/>
      <c r="IN61" s="196"/>
      <c r="IO61" s="196"/>
      <c r="IP61" s="196"/>
      <c r="IQ61" s="196"/>
      <c r="IR61" s="196"/>
      <c r="IS61" s="197"/>
      <c r="IT61" s="197"/>
    </row>
    <row r="62" spans="1:254" s="195" customFormat="1" ht="25.75">
      <c r="A62" s="174">
        <f>+$A$3+COUNT(A$5:A61)*0.01+0.01</f>
        <v>23.07</v>
      </c>
      <c r="B62" s="68" t="s">
        <v>613</v>
      </c>
      <c r="C62" s="437">
        <v>20</v>
      </c>
      <c r="D62" s="200" t="s">
        <v>12</v>
      </c>
      <c r="E62" s="542"/>
      <c r="F62" s="430">
        <f>C62*E62</f>
        <v>0</v>
      </c>
      <c r="G62" s="194"/>
      <c r="H62" s="187"/>
      <c r="IA62" s="196"/>
      <c r="IB62" s="196"/>
      <c r="IC62" s="196"/>
      <c r="ID62" s="196"/>
      <c r="IE62" s="196"/>
      <c r="IF62" s="196"/>
      <c r="IG62" s="196"/>
      <c r="IH62" s="196"/>
      <c r="II62" s="196"/>
      <c r="IJ62" s="196"/>
      <c r="IK62" s="196"/>
      <c r="IL62" s="196"/>
      <c r="IM62" s="196"/>
      <c r="IN62" s="196"/>
      <c r="IO62" s="196"/>
      <c r="IP62" s="196"/>
      <c r="IQ62" s="196"/>
      <c r="IR62" s="196"/>
      <c r="IS62" s="197"/>
      <c r="IT62" s="197"/>
    </row>
    <row r="63" spans="1:254" s="195" customFormat="1" ht="15.45">
      <c r="A63" s="72"/>
      <c r="B63" s="202"/>
      <c r="C63" s="438"/>
      <c r="D63" s="203"/>
      <c r="E63" s="438"/>
      <c r="F63" s="431"/>
      <c r="G63" s="194"/>
      <c r="H63" s="187"/>
      <c r="IA63" s="196"/>
      <c r="IB63" s="196"/>
      <c r="IC63" s="196"/>
      <c r="ID63" s="196"/>
      <c r="IE63" s="196"/>
      <c r="IF63" s="196"/>
      <c r="IG63" s="196"/>
      <c r="IH63" s="196"/>
      <c r="II63" s="196"/>
      <c r="IJ63" s="196"/>
      <c r="IK63" s="196"/>
      <c r="IL63" s="196"/>
      <c r="IM63" s="196"/>
      <c r="IN63" s="196"/>
      <c r="IO63" s="196"/>
      <c r="IP63" s="196"/>
      <c r="IQ63" s="196"/>
      <c r="IR63" s="196"/>
      <c r="IS63" s="197"/>
      <c r="IT63" s="197"/>
    </row>
    <row r="64" spans="1:254" s="28" customFormat="1" ht="25.75">
      <c r="A64" s="186">
        <f>+$A$3+COUNT(A$4:A63)*0.01+0.01</f>
        <v>23.080000000000002</v>
      </c>
      <c r="B64" s="81" t="s">
        <v>753</v>
      </c>
      <c r="C64" s="208">
        <v>90</v>
      </c>
      <c r="D64" s="82" t="s">
        <v>12</v>
      </c>
      <c r="E64" s="505"/>
      <c r="F64" s="431">
        <f>C64*E64</f>
        <v>0</v>
      </c>
      <c r="H64" s="187"/>
    </row>
    <row r="65" spans="1:256" s="28" customFormat="1">
      <c r="A65" s="186"/>
      <c r="B65" s="81"/>
      <c r="C65" s="208"/>
      <c r="D65" s="82"/>
      <c r="E65" s="367"/>
      <c r="F65" s="431"/>
      <c r="H65" s="187"/>
    </row>
    <row r="66" spans="1:256" s="70" customFormat="1">
      <c r="A66" s="186">
        <f>+$A$3+COUNT(A$4:A65)*0.01+0.01</f>
        <v>23.09</v>
      </c>
      <c r="B66" s="204" t="s">
        <v>760</v>
      </c>
      <c r="C66" s="441"/>
      <c r="D66" s="205"/>
      <c r="E66" s="441"/>
      <c r="F66" s="459"/>
      <c r="G66" s="206"/>
      <c r="IC66" s="71"/>
      <c r="ID66" s="28"/>
      <c r="IE66" s="28"/>
      <c r="IF66" s="28"/>
      <c r="IG66" s="28"/>
      <c r="IH66" s="28"/>
      <c r="II66" s="28"/>
      <c r="IJ66" s="28"/>
      <c r="IK66" s="28"/>
      <c r="IL66" s="28"/>
      <c r="IM66" s="28"/>
      <c r="IN66" s="28"/>
      <c r="IO66" s="28"/>
      <c r="IP66" s="28"/>
      <c r="IQ66" s="28"/>
      <c r="IR66" s="28"/>
      <c r="IS66" s="28"/>
      <c r="IT66" s="28"/>
      <c r="IU66" s="28"/>
      <c r="IV66" s="28"/>
    </row>
    <row r="67" spans="1:256" s="70" customFormat="1">
      <c r="A67" s="72" t="s">
        <v>11</v>
      </c>
      <c r="B67" s="204" t="s">
        <v>761</v>
      </c>
      <c r="C67" s="442">
        <v>40</v>
      </c>
      <c r="D67" s="205" t="s">
        <v>33</v>
      </c>
      <c r="E67" s="544"/>
      <c r="F67" s="431">
        <f>C67*E67</f>
        <v>0</v>
      </c>
      <c r="G67" s="206"/>
      <c r="IC67" s="71"/>
      <c r="ID67" s="28"/>
      <c r="IE67" s="28"/>
      <c r="IF67" s="28"/>
      <c r="IG67" s="28"/>
      <c r="IH67" s="28"/>
      <c r="II67" s="28"/>
      <c r="IJ67" s="28"/>
      <c r="IK67" s="28"/>
      <c r="IL67" s="28"/>
      <c r="IM67" s="28"/>
      <c r="IN67" s="28"/>
      <c r="IO67" s="28"/>
      <c r="IP67" s="28"/>
      <c r="IQ67" s="28"/>
      <c r="IR67" s="28"/>
      <c r="IS67" s="28"/>
      <c r="IT67" s="28"/>
      <c r="IU67" s="28"/>
      <c r="IV67" s="28"/>
    </row>
    <row r="68" spans="1:256" s="70" customFormat="1">
      <c r="A68" s="72" t="s">
        <v>11</v>
      </c>
      <c r="B68" s="204" t="s">
        <v>762</v>
      </c>
      <c r="C68" s="442">
        <v>30</v>
      </c>
      <c r="D68" s="205" t="s">
        <v>33</v>
      </c>
      <c r="E68" s="544"/>
      <c r="F68" s="431">
        <f>C68*E68</f>
        <v>0</v>
      </c>
      <c r="G68" s="206"/>
      <c r="IC68" s="71"/>
      <c r="ID68" s="28"/>
      <c r="IE68" s="28"/>
      <c r="IF68" s="28"/>
      <c r="IG68" s="28"/>
      <c r="IH68" s="28"/>
      <c r="II68" s="28"/>
      <c r="IJ68" s="28"/>
      <c r="IK68" s="28"/>
      <c r="IL68" s="28"/>
      <c r="IM68" s="28"/>
      <c r="IN68" s="28"/>
      <c r="IO68" s="28"/>
      <c r="IP68" s="28"/>
      <c r="IQ68" s="28"/>
      <c r="IR68" s="28"/>
      <c r="IS68" s="28"/>
      <c r="IT68" s="28"/>
      <c r="IU68" s="28"/>
      <c r="IV68" s="28"/>
    </row>
    <row r="69" spans="1:256" s="70" customFormat="1">
      <c r="A69" s="186"/>
      <c r="B69" s="68"/>
      <c r="C69" s="442"/>
      <c r="D69" s="171"/>
      <c r="E69" s="370"/>
      <c r="F69" s="431"/>
      <c r="G69" s="206"/>
      <c r="IC69" s="71"/>
      <c r="ID69" s="28"/>
      <c r="IE69" s="28"/>
      <c r="IF69" s="28"/>
      <c r="IG69" s="28"/>
      <c r="IH69" s="28"/>
      <c r="II69" s="28"/>
      <c r="IJ69" s="28"/>
      <c r="IK69" s="28"/>
      <c r="IL69" s="28"/>
      <c r="IM69" s="28"/>
      <c r="IN69" s="28"/>
      <c r="IO69" s="28"/>
      <c r="IP69" s="28"/>
      <c r="IQ69" s="28"/>
      <c r="IR69" s="28"/>
      <c r="IS69" s="28"/>
      <c r="IT69" s="28"/>
      <c r="IU69" s="28"/>
      <c r="IV69" s="28"/>
    </row>
    <row r="70" spans="1:256" s="28" customFormat="1" ht="25.75">
      <c r="A70" s="186">
        <f>+$A$3+COUNT(A$4:A69)*0.01+0.01</f>
        <v>23.1</v>
      </c>
      <c r="B70" s="81" t="s">
        <v>763</v>
      </c>
      <c r="C70" s="443">
        <v>12</v>
      </c>
      <c r="D70" s="210" t="s">
        <v>10</v>
      </c>
      <c r="E70" s="505"/>
      <c r="F70" s="431">
        <f>C70*E70</f>
        <v>0</v>
      </c>
    </row>
    <row r="71" spans="1:256" s="28" customFormat="1">
      <c r="A71" s="67"/>
      <c r="B71" s="81"/>
      <c r="C71" s="208"/>
      <c r="D71" s="82"/>
      <c r="E71" s="367"/>
      <c r="F71" s="431"/>
      <c r="H71" s="187"/>
    </row>
    <row r="72" spans="1:256" s="190" customFormat="1" ht="25.75">
      <c r="A72" s="186">
        <f>+$A$3+COUNT(A$4:A71)*0.01+0.01</f>
        <v>23.110000000000003</v>
      </c>
      <c r="B72" s="74" t="s">
        <v>85</v>
      </c>
      <c r="C72" s="444"/>
      <c r="D72" s="211"/>
      <c r="E72" s="444"/>
      <c r="F72" s="431"/>
      <c r="G72" s="213"/>
      <c r="H72" s="187"/>
      <c r="IA72" s="185"/>
      <c r="IB72" s="185"/>
      <c r="IC72" s="185"/>
      <c r="ID72" s="185"/>
      <c r="IE72" s="185"/>
      <c r="IF72" s="185"/>
      <c r="IG72" s="185"/>
      <c r="IH72" s="185"/>
      <c r="II72" s="185"/>
      <c r="IJ72" s="185"/>
      <c r="IK72" s="185"/>
      <c r="IL72" s="185"/>
      <c r="IM72" s="185"/>
      <c r="IN72" s="185"/>
      <c r="IO72" s="185"/>
      <c r="IP72" s="185"/>
      <c r="IQ72" s="185"/>
      <c r="IR72" s="185"/>
      <c r="IS72" s="185"/>
      <c r="IT72" s="185"/>
    </row>
    <row r="73" spans="1:256" s="190" customFormat="1" ht="15.45">
      <c r="A73" s="72" t="s">
        <v>11</v>
      </c>
      <c r="B73" s="74" t="s">
        <v>850</v>
      </c>
      <c r="C73" s="444">
        <v>520</v>
      </c>
      <c r="D73" s="211" t="s">
        <v>12</v>
      </c>
      <c r="E73" s="545"/>
      <c r="F73" s="431">
        <f>C73*E73</f>
        <v>0</v>
      </c>
      <c r="G73" s="213"/>
      <c r="H73" s="187"/>
      <c r="IA73" s="214"/>
      <c r="IB73" s="214"/>
      <c r="IC73" s="214"/>
      <c r="ID73" s="214"/>
      <c r="IE73" s="214"/>
      <c r="IF73" s="214"/>
      <c r="IG73" s="214"/>
      <c r="IH73" s="214"/>
      <c r="II73" s="214"/>
      <c r="IJ73" s="214"/>
      <c r="IK73" s="214"/>
      <c r="IL73" s="214"/>
      <c r="IM73" s="214"/>
      <c r="IN73" s="214"/>
      <c r="IO73" s="214"/>
      <c r="IP73" s="214"/>
      <c r="IQ73" s="214"/>
      <c r="IR73" s="214"/>
      <c r="IS73" s="185"/>
      <c r="IT73" s="185"/>
    </row>
    <row r="74" spans="1:256" s="190" customFormat="1" ht="15.45">
      <c r="A74" s="72" t="s">
        <v>11</v>
      </c>
      <c r="B74" s="74" t="s">
        <v>852</v>
      </c>
      <c r="C74" s="444">
        <v>1350</v>
      </c>
      <c r="D74" s="211" t="s">
        <v>12</v>
      </c>
      <c r="E74" s="545"/>
      <c r="F74" s="431">
        <f>C74*E74</f>
        <v>0</v>
      </c>
      <c r="G74" s="213"/>
      <c r="H74" s="187"/>
      <c r="IA74" s="214"/>
      <c r="IB74" s="214"/>
      <c r="IC74" s="214"/>
      <c r="ID74" s="214"/>
      <c r="IE74" s="214"/>
      <c r="IF74" s="214"/>
      <c r="IG74" s="214"/>
      <c r="IH74" s="214"/>
      <c r="II74" s="214"/>
      <c r="IJ74" s="214"/>
      <c r="IK74" s="214"/>
      <c r="IL74" s="214"/>
      <c r="IM74" s="214"/>
      <c r="IN74" s="214"/>
      <c r="IO74" s="214"/>
      <c r="IP74" s="214"/>
      <c r="IQ74" s="214"/>
      <c r="IR74" s="214"/>
      <c r="IS74" s="185"/>
      <c r="IT74" s="185"/>
    </row>
    <row r="75" spans="1:256" s="185" customFormat="1">
      <c r="A75" s="173"/>
      <c r="B75" s="215"/>
      <c r="C75" s="370"/>
      <c r="D75" s="171"/>
      <c r="E75" s="511"/>
      <c r="F75" s="453"/>
      <c r="G75" s="63"/>
      <c r="H75" s="187"/>
      <c r="L75" s="70"/>
    </row>
    <row r="76" spans="1:256" s="185" customFormat="1">
      <c r="A76" s="186">
        <f>+$A$3+COUNT(A$4:A75)*0.01+0.01</f>
        <v>23.12</v>
      </c>
      <c r="B76" s="68" t="s">
        <v>86</v>
      </c>
      <c r="C76" s="370"/>
      <c r="D76" s="171"/>
      <c r="E76" s="370"/>
      <c r="F76" s="431"/>
      <c r="G76" s="63"/>
      <c r="H76" s="187"/>
      <c r="L76" s="70"/>
    </row>
    <row r="77" spans="1:256" s="185" customFormat="1">
      <c r="A77" s="216" t="s">
        <v>14</v>
      </c>
      <c r="B77" s="217" t="s">
        <v>572</v>
      </c>
      <c r="C77" s="370">
        <v>90</v>
      </c>
      <c r="D77" s="189" t="s">
        <v>24</v>
      </c>
      <c r="E77" s="545"/>
      <c r="F77" s="431">
        <f t="shared" ref="F77:F86" si="0">C77*E77</f>
        <v>0</v>
      </c>
      <c r="G77" s="63"/>
      <c r="H77" s="187"/>
      <c r="L77" s="70"/>
    </row>
    <row r="78" spans="1:256" s="185" customFormat="1">
      <c r="A78" s="216" t="s">
        <v>14</v>
      </c>
      <c r="B78" s="217" t="s">
        <v>571</v>
      </c>
      <c r="C78" s="370">
        <v>30</v>
      </c>
      <c r="D78" s="189" t="s">
        <v>24</v>
      </c>
      <c r="E78" s="545"/>
      <c r="F78" s="431">
        <f t="shared" si="0"/>
        <v>0</v>
      </c>
      <c r="G78" s="63"/>
      <c r="H78" s="187"/>
      <c r="L78" s="70"/>
    </row>
    <row r="79" spans="1:256" s="185" customFormat="1">
      <c r="A79" s="216" t="s">
        <v>14</v>
      </c>
      <c r="B79" s="185" t="s">
        <v>87</v>
      </c>
      <c r="C79" s="208">
        <v>1600</v>
      </c>
      <c r="D79" s="210" t="s">
        <v>24</v>
      </c>
      <c r="E79" s="545"/>
      <c r="F79" s="431">
        <f t="shared" si="0"/>
        <v>0</v>
      </c>
      <c r="G79" s="63"/>
      <c r="H79" s="187"/>
      <c r="L79" s="70"/>
    </row>
    <row r="80" spans="1:256" s="185" customFormat="1">
      <c r="A80" s="216" t="s">
        <v>14</v>
      </c>
      <c r="B80" s="185" t="s">
        <v>88</v>
      </c>
      <c r="C80" s="208">
        <v>400</v>
      </c>
      <c r="D80" s="210" t="s">
        <v>24</v>
      </c>
      <c r="E80" s="545"/>
      <c r="F80" s="431">
        <f t="shared" si="0"/>
        <v>0</v>
      </c>
      <c r="G80" s="63"/>
      <c r="H80" s="187"/>
      <c r="L80" s="70"/>
    </row>
    <row r="81" spans="1:12" s="185" customFormat="1">
      <c r="A81" s="216" t="s">
        <v>14</v>
      </c>
      <c r="B81" s="185" t="s">
        <v>89</v>
      </c>
      <c r="C81" s="208">
        <v>550</v>
      </c>
      <c r="D81" s="210" t="s">
        <v>24</v>
      </c>
      <c r="E81" s="545"/>
      <c r="F81" s="431">
        <f t="shared" si="0"/>
        <v>0</v>
      </c>
      <c r="G81" s="63"/>
      <c r="H81" s="187"/>
      <c r="L81" s="70"/>
    </row>
    <row r="82" spans="1:12" s="185" customFormat="1">
      <c r="A82" s="216" t="s">
        <v>14</v>
      </c>
      <c r="B82" s="185" t="s">
        <v>90</v>
      </c>
      <c r="C82" s="208">
        <v>1200</v>
      </c>
      <c r="D82" s="210" t="s">
        <v>24</v>
      </c>
      <c r="E82" s="545"/>
      <c r="F82" s="431">
        <f t="shared" si="0"/>
        <v>0</v>
      </c>
      <c r="G82" s="63"/>
      <c r="H82" s="187"/>
      <c r="L82" s="70"/>
    </row>
    <row r="83" spans="1:12" s="185" customFormat="1">
      <c r="A83" s="216" t="s">
        <v>14</v>
      </c>
      <c r="B83" s="185" t="s">
        <v>91</v>
      </c>
      <c r="C83" s="208">
        <v>110</v>
      </c>
      <c r="D83" s="210" t="s">
        <v>24</v>
      </c>
      <c r="E83" s="545"/>
      <c r="F83" s="431">
        <f t="shared" si="0"/>
        <v>0</v>
      </c>
      <c r="G83" s="63"/>
      <c r="H83" s="187"/>
      <c r="L83" s="70"/>
    </row>
    <row r="84" spans="1:12" s="185" customFormat="1">
      <c r="A84" s="216" t="s">
        <v>14</v>
      </c>
      <c r="B84" s="217" t="s">
        <v>93</v>
      </c>
      <c r="C84" s="208">
        <v>65</v>
      </c>
      <c r="D84" s="210" t="s">
        <v>24</v>
      </c>
      <c r="E84" s="545"/>
      <c r="F84" s="431">
        <f t="shared" si="0"/>
        <v>0</v>
      </c>
      <c r="G84" s="63"/>
      <c r="H84" s="187"/>
      <c r="L84" s="31"/>
    </row>
    <row r="85" spans="1:12" s="185" customFormat="1">
      <c r="A85" s="216" t="s">
        <v>14</v>
      </c>
      <c r="B85" s="217" t="s">
        <v>94</v>
      </c>
      <c r="C85" s="208">
        <v>60</v>
      </c>
      <c r="D85" s="210" t="s">
        <v>24</v>
      </c>
      <c r="E85" s="545"/>
      <c r="F85" s="431">
        <f t="shared" si="0"/>
        <v>0</v>
      </c>
      <c r="G85" s="63"/>
      <c r="H85" s="187"/>
      <c r="L85" s="31"/>
    </row>
    <row r="86" spans="1:12" s="185" customFormat="1" ht="25.75">
      <c r="A86" s="216" t="s">
        <v>14</v>
      </c>
      <c r="B86" s="217" t="s">
        <v>618</v>
      </c>
      <c r="C86" s="208">
        <v>190</v>
      </c>
      <c r="D86" s="210" t="s">
        <v>24</v>
      </c>
      <c r="E86" s="545"/>
      <c r="F86" s="431">
        <f t="shared" si="0"/>
        <v>0</v>
      </c>
      <c r="G86" s="63"/>
      <c r="H86" s="187"/>
      <c r="L86" s="31"/>
    </row>
    <row r="87" spans="1:12" s="185" customFormat="1">
      <c r="A87" s="72"/>
      <c r="B87" s="217"/>
      <c r="C87" s="370"/>
      <c r="D87" s="171"/>
      <c r="E87" s="370"/>
      <c r="F87" s="212"/>
      <c r="G87" s="63"/>
      <c r="H87" s="187"/>
      <c r="L87" s="31"/>
    </row>
    <row r="88" spans="1:12" s="185" customFormat="1" ht="83.25" customHeight="1">
      <c r="A88" s="186">
        <f>+$A$3+COUNT(A$4:A87)*0.01+0.01</f>
        <v>23.130000000000003</v>
      </c>
      <c r="B88" s="68" t="s">
        <v>95</v>
      </c>
      <c r="C88" s="370"/>
      <c r="D88" s="171"/>
      <c r="E88" s="370"/>
      <c r="F88" s="212"/>
      <c r="G88" s="63"/>
      <c r="H88" s="187"/>
      <c r="L88" s="31"/>
    </row>
    <row r="89" spans="1:12" s="185" customFormat="1">
      <c r="A89" s="216" t="s">
        <v>14</v>
      </c>
      <c r="B89" s="185" t="s">
        <v>604</v>
      </c>
      <c r="C89" s="208">
        <v>40</v>
      </c>
      <c r="D89" s="210" t="s">
        <v>24</v>
      </c>
      <c r="E89" s="545"/>
      <c r="F89" s="431">
        <f t="shared" ref="F89:F95" si="1">C89*E89</f>
        <v>0</v>
      </c>
      <c r="G89" s="188"/>
      <c r="H89" s="187"/>
      <c r="K89" s="218"/>
    </row>
    <row r="90" spans="1:12" s="185" customFormat="1">
      <c r="A90" s="216" t="s">
        <v>14</v>
      </c>
      <c r="B90" s="185" t="s">
        <v>606</v>
      </c>
      <c r="C90" s="208">
        <v>35</v>
      </c>
      <c r="D90" s="210" t="s">
        <v>24</v>
      </c>
      <c r="E90" s="545"/>
      <c r="F90" s="431">
        <f t="shared" si="1"/>
        <v>0</v>
      </c>
      <c r="G90" s="188"/>
      <c r="H90" s="187"/>
      <c r="K90" s="218"/>
    </row>
    <row r="91" spans="1:12" s="185" customFormat="1">
      <c r="A91" s="216" t="s">
        <v>14</v>
      </c>
      <c r="B91" s="217" t="s">
        <v>93</v>
      </c>
      <c r="C91" s="208">
        <v>25</v>
      </c>
      <c r="D91" s="210" t="s">
        <v>24</v>
      </c>
      <c r="E91" s="545"/>
      <c r="F91" s="431">
        <f t="shared" si="1"/>
        <v>0</v>
      </c>
      <c r="G91" s="63"/>
      <c r="H91" s="187"/>
      <c r="L91" s="31"/>
    </row>
    <row r="92" spans="1:12" s="185" customFormat="1">
      <c r="A92" s="216" t="s">
        <v>14</v>
      </c>
      <c r="B92" s="217" t="s">
        <v>598</v>
      </c>
      <c r="C92" s="208">
        <v>90</v>
      </c>
      <c r="D92" s="210" t="s">
        <v>24</v>
      </c>
      <c r="E92" s="545"/>
      <c r="F92" s="431">
        <f>C92*E92</f>
        <v>0</v>
      </c>
      <c r="G92" s="63"/>
      <c r="H92" s="187"/>
      <c r="L92" s="31"/>
    </row>
    <row r="93" spans="1:12" s="185" customFormat="1">
      <c r="A93" s="216" t="s">
        <v>14</v>
      </c>
      <c r="B93" s="217" t="s">
        <v>97</v>
      </c>
      <c r="C93" s="208">
        <v>20</v>
      </c>
      <c r="D93" s="210" t="s">
        <v>24</v>
      </c>
      <c r="E93" s="545"/>
      <c r="F93" s="431">
        <f t="shared" si="1"/>
        <v>0</v>
      </c>
      <c r="H93" s="187"/>
    </row>
    <row r="94" spans="1:12" s="185" customFormat="1">
      <c r="A94" s="216" t="s">
        <v>14</v>
      </c>
      <c r="B94" s="217" t="s">
        <v>98</v>
      </c>
      <c r="C94" s="208">
        <v>15</v>
      </c>
      <c r="D94" s="210" t="s">
        <v>24</v>
      </c>
      <c r="E94" s="545"/>
      <c r="F94" s="431">
        <f t="shared" si="1"/>
        <v>0</v>
      </c>
      <c r="G94" s="63"/>
      <c r="H94" s="187"/>
    </row>
    <row r="95" spans="1:12" s="185" customFormat="1" ht="25.75">
      <c r="A95" s="216" t="s">
        <v>14</v>
      </c>
      <c r="B95" s="217" t="s">
        <v>597</v>
      </c>
      <c r="C95" s="208">
        <v>230</v>
      </c>
      <c r="D95" s="210" t="s">
        <v>24</v>
      </c>
      <c r="E95" s="545"/>
      <c r="F95" s="431">
        <f t="shared" si="1"/>
        <v>0</v>
      </c>
      <c r="G95" s="63"/>
      <c r="H95" s="187"/>
    </row>
    <row r="96" spans="1:12" s="185" customFormat="1">
      <c r="A96" s="216"/>
      <c r="B96" s="217"/>
      <c r="C96" s="208"/>
      <c r="D96" s="210"/>
      <c r="E96" s="444"/>
      <c r="F96" s="431"/>
      <c r="G96" s="63"/>
      <c r="H96" s="187"/>
    </row>
    <row r="97" spans="1:12" s="185" customFormat="1" ht="25.75">
      <c r="A97" s="186">
        <f>+$A$3+COUNT(A$4:A96)*0.01+0.01</f>
        <v>23.14</v>
      </c>
      <c r="B97" s="219" t="s">
        <v>579</v>
      </c>
      <c r="C97" s="370"/>
      <c r="D97" s="171"/>
      <c r="E97" s="370"/>
      <c r="F97" s="208"/>
      <c r="G97" s="63"/>
      <c r="H97" s="187"/>
    </row>
    <row r="98" spans="1:12" s="185" customFormat="1">
      <c r="A98" s="72" t="s">
        <v>11</v>
      </c>
      <c r="B98" s="68" t="s">
        <v>580</v>
      </c>
      <c r="C98" s="370">
        <v>1</v>
      </c>
      <c r="D98" s="171" t="s">
        <v>10</v>
      </c>
      <c r="E98" s="547"/>
      <c r="F98" s="431">
        <f t="shared" ref="F98:F104" si="2">C98*E98</f>
        <v>0</v>
      </c>
      <c r="G98" s="63"/>
      <c r="H98" s="187"/>
    </row>
    <row r="99" spans="1:12" s="185" customFormat="1">
      <c r="A99" s="72" t="s">
        <v>11</v>
      </c>
      <c r="B99" s="68" t="s">
        <v>101</v>
      </c>
      <c r="C99" s="370">
        <v>1</v>
      </c>
      <c r="D99" s="171" t="s">
        <v>10</v>
      </c>
      <c r="E99" s="547"/>
      <c r="F99" s="431">
        <f t="shared" si="2"/>
        <v>0</v>
      </c>
      <c r="G99" s="63"/>
      <c r="H99" s="187"/>
    </row>
    <row r="100" spans="1:12" s="185" customFormat="1">
      <c r="A100" s="72" t="s">
        <v>11</v>
      </c>
      <c r="B100" s="68" t="s">
        <v>102</v>
      </c>
      <c r="C100" s="370">
        <v>2</v>
      </c>
      <c r="D100" s="171" t="s">
        <v>10</v>
      </c>
      <c r="E100" s="547"/>
      <c r="F100" s="431">
        <f t="shared" si="2"/>
        <v>0</v>
      </c>
      <c r="G100" s="63"/>
      <c r="H100" s="187"/>
    </row>
    <row r="101" spans="1:12" s="185" customFormat="1">
      <c r="A101" s="72" t="s">
        <v>11</v>
      </c>
      <c r="B101" s="68" t="s">
        <v>578</v>
      </c>
      <c r="C101" s="370">
        <v>13</v>
      </c>
      <c r="D101" s="171" t="s">
        <v>10</v>
      </c>
      <c r="E101" s="547"/>
      <c r="F101" s="431">
        <f t="shared" si="2"/>
        <v>0</v>
      </c>
      <c r="G101" s="63"/>
      <c r="H101" s="187"/>
    </row>
    <row r="102" spans="1:12" s="185" customFormat="1" ht="25.75">
      <c r="A102" s="72" t="s">
        <v>11</v>
      </c>
      <c r="B102" s="68" t="s">
        <v>584</v>
      </c>
      <c r="C102" s="370">
        <v>90</v>
      </c>
      <c r="D102" s="171" t="s">
        <v>10</v>
      </c>
      <c r="E102" s="504"/>
      <c r="F102" s="431">
        <f t="shared" si="2"/>
        <v>0</v>
      </c>
      <c r="G102" s="63"/>
      <c r="H102" s="187"/>
    </row>
    <row r="103" spans="1:12" s="185" customFormat="1" ht="25.75">
      <c r="A103" s="72" t="s">
        <v>11</v>
      </c>
      <c r="B103" s="68" t="s">
        <v>766</v>
      </c>
      <c r="C103" s="370">
        <v>32</v>
      </c>
      <c r="D103" s="171" t="s">
        <v>10</v>
      </c>
      <c r="E103" s="504"/>
      <c r="F103" s="431">
        <f t="shared" si="2"/>
        <v>0</v>
      </c>
      <c r="G103" s="63"/>
      <c r="H103" s="187"/>
    </row>
    <row r="104" spans="1:12" s="185" customFormat="1" ht="38.6">
      <c r="A104" s="72" t="s">
        <v>11</v>
      </c>
      <c r="B104" s="220" t="s">
        <v>567</v>
      </c>
      <c r="C104" s="208">
        <v>2</v>
      </c>
      <c r="D104" s="221" t="s">
        <v>10</v>
      </c>
      <c r="E104" s="504"/>
      <c r="F104" s="431">
        <f t="shared" si="2"/>
        <v>0</v>
      </c>
      <c r="G104" s="63"/>
      <c r="H104" s="187"/>
    </row>
    <row r="105" spans="1:12" s="185" customFormat="1">
      <c r="A105" s="72"/>
      <c r="B105" s="217"/>
      <c r="C105" s="370"/>
      <c r="D105" s="171"/>
      <c r="E105" s="370"/>
      <c r="F105" s="212"/>
      <c r="G105" s="63"/>
      <c r="H105" s="187"/>
      <c r="L105" s="31"/>
    </row>
    <row r="106" spans="1:12" s="185" customFormat="1" ht="96" customHeight="1">
      <c r="A106" s="186">
        <f>+$A$3+COUNT(A$4:A105)*0.01+0.01</f>
        <v>23.150000000000002</v>
      </c>
      <c r="B106" s="68" t="s">
        <v>854</v>
      </c>
      <c r="C106" s="370"/>
      <c r="D106" s="222"/>
      <c r="E106" s="444"/>
      <c r="F106" s="431"/>
      <c r="G106" s="213"/>
      <c r="H106" s="187"/>
    </row>
    <row r="107" spans="1:12" s="185" customFormat="1">
      <c r="A107" s="146" t="s">
        <v>11</v>
      </c>
      <c r="B107" s="68" t="s">
        <v>103</v>
      </c>
      <c r="C107" s="370">
        <v>4</v>
      </c>
      <c r="D107" s="222" t="s">
        <v>10</v>
      </c>
      <c r="E107" s="504"/>
      <c r="F107" s="431">
        <f>C107*E107</f>
        <v>0</v>
      </c>
      <c r="G107" s="213"/>
      <c r="H107" s="187"/>
    </row>
    <row r="108" spans="1:12" s="185" customFormat="1">
      <c r="A108" s="146" t="s">
        <v>11</v>
      </c>
      <c r="B108" s="68" t="s">
        <v>104</v>
      </c>
      <c r="C108" s="370">
        <v>4</v>
      </c>
      <c r="D108" s="222" t="s">
        <v>10</v>
      </c>
      <c r="E108" s="504"/>
      <c r="F108" s="431">
        <f>C108*E108</f>
        <v>0</v>
      </c>
      <c r="G108" s="213"/>
      <c r="H108" s="187"/>
    </row>
    <row r="109" spans="1:12" s="185" customFormat="1">
      <c r="A109" s="146" t="s">
        <v>11</v>
      </c>
      <c r="B109" s="68" t="s">
        <v>105</v>
      </c>
      <c r="C109" s="370">
        <v>2</v>
      </c>
      <c r="D109" s="222" t="s">
        <v>10</v>
      </c>
      <c r="E109" s="504"/>
      <c r="F109" s="431">
        <f>C109*E109</f>
        <v>0</v>
      </c>
      <c r="G109" s="213"/>
      <c r="H109" s="187"/>
    </row>
    <row r="110" spans="1:12" s="185" customFormat="1">
      <c r="A110" s="146" t="s">
        <v>11</v>
      </c>
      <c r="B110" s="68" t="s">
        <v>107</v>
      </c>
      <c r="C110" s="370">
        <v>9</v>
      </c>
      <c r="D110" s="222" t="s">
        <v>10</v>
      </c>
      <c r="E110" s="504"/>
      <c r="F110" s="431">
        <f>C110*E110</f>
        <v>0</v>
      </c>
      <c r="G110" s="213"/>
      <c r="H110" s="187"/>
    </row>
    <row r="111" spans="1:12" s="185" customFormat="1">
      <c r="A111" s="72"/>
      <c r="B111" s="217"/>
      <c r="C111" s="370"/>
      <c r="D111" s="171"/>
      <c r="E111" s="370"/>
      <c r="F111" s="212"/>
      <c r="G111" s="63"/>
      <c r="H111" s="187"/>
      <c r="L111" s="31"/>
    </row>
    <row r="112" spans="1:12" s="190" customFormat="1" ht="25.75">
      <c r="A112" s="186">
        <f>+$A$3+COUNT(A$4:A111)*0.01+0.01</f>
        <v>23.16</v>
      </c>
      <c r="B112" s="223" t="s">
        <v>108</v>
      </c>
      <c r="C112" s="208"/>
      <c r="D112" s="221"/>
      <c r="E112" s="370"/>
      <c r="F112" s="431"/>
      <c r="G112" s="62"/>
      <c r="H112" s="187"/>
      <c r="I112" s="189"/>
      <c r="J112" s="189"/>
      <c r="K112" s="189"/>
    </row>
    <row r="113" spans="1:256" s="190" customFormat="1">
      <c r="A113" s="72" t="s">
        <v>11</v>
      </c>
      <c r="B113" s="68" t="s">
        <v>109</v>
      </c>
      <c r="C113" s="370">
        <v>12</v>
      </c>
      <c r="D113" s="171" t="s">
        <v>33</v>
      </c>
      <c r="E113" s="504"/>
      <c r="F113" s="431">
        <f>C113*E113</f>
        <v>0</v>
      </c>
      <c r="G113" s="62"/>
      <c r="H113" s="187"/>
      <c r="I113" s="189"/>
      <c r="J113" s="189"/>
      <c r="K113" s="189"/>
    </row>
    <row r="114" spans="1:256" s="190" customFormat="1">
      <c r="A114" s="72"/>
      <c r="B114" s="68"/>
      <c r="C114" s="370"/>
      <c r="D114" s="171"/>
      <c r="E114" s="370"/>
      <c r="F114" s="431"/>
      <c r="G114" s="62"/>
      <c r="H114" s="187"/>
      <c r="I114" s="189"/>
      <c r="J114" s="189"/>
      <c r="K114" s="189"/>
    </row>
    <row r="115" spans="1:256" s="190" customFormat="1" ht="25.75">
      <c r="A115" s="186">
        <f>+$A$3+COUNT(A$4:A114)*0.01+0.01</f>
        <v>23.17</v>
      </c>
      <c r="B115" s="223" t="s">
        <v>110</v>
      </c>
      <c r="C115" s="208"/>
      <c r="D115" s="221"/>
      <c r="E115" s="370"/>
      <c r="F115" s="431"/>
      <c r="G115" s="62"/>
      <c r="H115" s="187"/>
      <c r="I115" s="189"/>
      <c r="J115" s="189"/>
      <c r="K115" s="189"/>
    </row>
    <row r="116" spans="1:256" s="190" customFormat="1">
      <c r="A116" s="72" t="s">
        <v>11</v>
      </c>
      <c r="B116" s="68" t="s">
        <v>111</v>
      </c>
      <c r="C116" s="370">
        <v>85</v>
      </c>
      <c r="D116" s="171" t="s">
        <v>33</v>
      </c>
      <c r="E116" s="504"/>
      <c r="F116" s="431">
        <f>C116*E116</f>
        <v>0</v>
      </c>
      <c r="G116" s="188"/>
      <c r="H116" s="187"/>
      <c r="I116" s="189"/>
      <c r="J116" s="189"/>
      <c r="K116" s="189"/>
    </row>
    <row r="117" spans="1:256" s="190" customFormat="1">
      <c r="A117" s="72" t="s">
        <v>11</v>
      </c>
      <c r="B117" s="68" t="s">
        <v>112</v>
      </c>
      <c r="C117" s="370">
        <v>6</v>
      </c>
      <c r="D117" s="171" t="s">
        <v>33</v>
      </c>
      <c r="E117" s="504"/>
      <c r="F117" s="431">
        <f>C117*E117</f>
        <v>0</v>
      </c>
      <c r="G117" s="188"/>
      <c r="H117" s="187"/>
      <c r="I117" s="189"/>
      <c r="J117" s="189"/>
      <c r="K117" s="189"/>
    </row>
    <row r="118" spans="1:256" s="190" customFormat="1">
      <c r="A118" s="72" t="s">
        <v>11</v>
      </c>
      <c r="B118" s="68" t="s">
        <v>113</v>
      </c>
      <c r="C118" s="370">
        <v>8</v>
      </c>
      <c r="D118" s="171" t="s">
        <v>33</v>
      </c>
      <c r="E118" s="504"/>
      <c r="F118" s="431">
        <f>C118*E118</f>
        <v>0</v>
      </c>
      <c r="G118" s="188"/>
      <c r="H118" s="187"/>
      <c r="I118" s="189"/>
      <c r="J118" s="189"/>
      <c r="K118" s="189"/>
    </row>
    <row r="119" spans="1:256" s="190" customFormat="1">
      <c r="A119" s="72"/>
      <c r="B119" s="68"/>
      <c r="C119" s="370"/>
      <c r="D119" s="171"/>
      <c r="E119" s="370"/>
      <c r="F119" s="431"/>
      <c r="G119" s="188"/>
      <c r="H119" s="187"/>
      <c r="I119" s="189"/>
      <c r="J119" s="189"/>
      <c r="K119" s="189"/>
    </row>
    <row r="120" spans="1:256" s="190" customFormat="1">
      <c r="A120" s="186">
        <f>+$A$3+COUNT(A$4:A119)*0.01+0.01</f>
        <v>23.180000000000003</v>
      </c>
      <c r="B120" s="223" t="s">
        <v>114</v>
      </c>
      <c r="C120" s="208"/>
      <c r="D120" s="221"/>
      <c r="E120" s="370"/>
      <c r="F120" s="431"/>
      <c r="G120" s="62"/>
      <c r="H120" s="187"/>
      <c r="I120" s="189"/>
      <c r="J120" s="189"/>
      <c r="K120" s="189"/>
    </row>
    <row r="121" spans="1:256" s="190" customFormat="1">
      <c r="A121" s="72" t="s">
        <v>11</v>
      </c>
      <c r="B121" s="68" t="s">
        <v>111</v>
      </c>
      <c r="C121" s="370">
        <v>4</v>
      </c>
      <c r="D121" s="171" t="s">
        <v>33</v>
      </c>
      <c r="E121" s="504"/>
      <c r="F121" s="431">
        <f>C121*E121</f>
        <v>0</v>
      </c>
      <c r="G121" s="188"/>
      <c r="H121" s="187"/>
      <c r="I121" s="189"/>
      <c r="J121" s="189"/>
      <c r="K121" s="189"/>
    </row>
    <row r="122" spans="1:256" s="190" customFormat="1">
      <c r="A122" s="72" t="s">
        <v>11</v>
      </c>
      <c r="B122" s="68" t="s">
        <v>112</v>
      </c>
      <c r="C122" s="370">
        <v>3</v>
      </c>
      <c r="D122" s="171" t="s">
        <v>33</v>
      </c>
      <c r="E122" s="504"/>
      <c r="F122" s="431">
        <f>C122*E122</f>
        <v>0</v>
      </c>
      <c r="G122" s="188"/>
      <c r="H122" s="187"/>
      <c r="I122" s="189"/>
      <c r="J122" s="189"/>
      <c r="K122" s="189"/>
    </row>
    <row r="123" spans="1:256" s="190" customFormat="1">
      <c r="A123" s="72"/>
      <c r="B123" s="68"/>
      <c r="C123" s="370"/>
      <c r="D123" s="171"/>
      <c r="E123" s="370"/>
      <c r="F123" s="431"/>
      <c r="G123" s="188"/>
      <c r="H123" s="187"/>
      <c r="I123" s="189"/>
      <c r="J123" s="189"/>
      <c r="K123" s="189"/>
    </row>
    <row r="124" spans="1:256" s="70" customFormat="1" ht="25.75">
      <c r="A124" s="186">
        <f>+$A$3+COUNT(A$4:A123)*0.01+0.01</f>
        <v>23.19</v>
      </c>
      <c r="B124" s="223" t="s">
        <v>747</v>
      </c>
      <c r="C124" s="124">
        <v>40</v>
      </c>
      <c r="D124" s="221" t="s">
        <v>15</v>
      </c>
      <c r="E124" s="541"/>
      <c r="F124" s="431">
        <f>C124*E124</f>
        <v>0</v>
      </c>
      <c r="G124" s="188"/>
      <c r="H124" s="187"/>
      <c r="I124" s="190"/>
      <c r="J124" s="189"/>
      <c r="K124" s="189"/>
      <c r="L124" s="189"/>
      <c r="M124" s="189"/>
      <c r="N124" s="190"/>
      <c r="O124" s="190"/>
      <c r="P124" s="190"/>
      <c r="Q124" s="190"/>
      <c r="R124" s="190"/>
      <c r="S124" s="190"/>
      <c r="T124" s="190"/>
      <c r="U124" s="190"/>
      <c r="V124" s="190"/>
      <c r="W124" s="190"/>
      <c r="X124" s="190"/>
      <c r="Y124" s="190"/>
      <c r="Z124" s="190"/>
      <c r="AA124" s="190"/>
      <c r="AB124" s="190"/>
      <c r="AC124" s="190"/>
      <c r="AD124" s="190"/>
      <c r="AE124" s="190"/>
      <c r="AF124" s="190"/>
      <c r="AG124" s="190"/>
      <c r="AH124" s="190"/>
      <c r="AI124" s="190"/>
      <c r="AJ124" s="190"/>
      <c r="AK124" s="190"/>
      <c r="AL124" s="190"/>
      <c r="AM124" s="190"/>
      <c r="AN124" s="190"/>
      <c r="AO124" s="190"/>
      <c r="AP124" s="190"/>
      <c r="AQ124" s="190"/>
      <c r="AR124" s="190"/>
      <c r="AS124" s="190"/>
      <c r="AT124" s="190"/>
      <c r="AU124" s="190"/>
      <c r="AV124" s="190"/>
      <c r="AW124" s="190"/>
      <c r="AX124" s="190"/>
      <c r="AY124" s="190"/>
      <c r="AZ124" s="190"/>
      <c r="BA124" s="190"/>
      <c r="BB124" s="190"/>
      <c r="BC124" s="190"/>
      <c r="BD124" s="190"/>
      <c r="BE124" s="190"/>
      <c r="BF124" s="190"/>
      <c r="BG124" s="190"/>
      <c r="BH124" s="190"/>
      <c r="BI124" s="190"/>
      <c r="BJ124" s="190"/>
      <c r="BK124" s="190"/>
      <c r="BL124" s="190"/>
      <c r="BM124" s="190"/>
      <c r="BN124" s="190"/>
      <c r="BO124" s="190"/>
      <c r="BP124" s="190"/>
      <c r="BQ124" s="190"/>
      <c r="BR124" s="190"/>
      <c r="BS124" s="190"/>
      <c r="BT124" s="190"/>
      <c r="BU124" s="190"/>
      <c r="BV124" s="190"/>
      <c r="BW124" s="190"/>
      <c r="BX124" s="190"/>
      <c r="BY124" s="190"/>
      <c r="BZ124" s="190"/>
      <c r="CA124" s="190"/>
      <c r="CB124" s="190"/>
      <c r="CC124" s="190"/>
      <c r="CD124" s="190"/>
      <c r="CE124" s="190"/>
      <c r="CF124" s="190"/>
      <c r="CG124" s="190"/>
      <c r="CH124" s="190"/>
      <c r="CI124" s="190"/>
      <c r="CJ124" s="190"/>
      <c r="CK124" s="190"/>
      <c r="CL124" s="190"/>
      <c r="CM124" s="190"/>
      <c r="CN124" s="190"/>
      <c r="CO124" s="190"/>
      <c r="CP124" s="190"/>
      <c r="CQ124" s="190"/>
      <c r="CR124" s="190"/>
      <c r="CS124" s="190"/>
      <c r="CT124" s="190"/>
      <c r="CU124" s="190"/>
      <c r="CV124" s="190"/>
      <c r="CW124" s="190"/>
      <c r="CX124" s="190"/>
      <c r="CY124" s="190"/>
      <c r="CZ124" s="190"/>
      <c r="DA124" s="190"/>
      <c r="DB124" s="190"/>
      <c r="DC124" s="190"/>
      <c r="DD124" s="190"/>
      <c r="DE124" s="190"/>
      <c r="DF124" s="190"/>
      <c r="DG124" s="190"/>
      <c r="DH124" s="190"/>
      <c r="DI124" s="190"/>
      <c r="DJ124" s="190"/>
      <c r="DK124" s="190"/>
      <c r="DL124" s="190"/>
      <c r="DM124" s="190"/>
      <c r="DN124" s="190"/>
      <c r="DO124" s="190"/>
      <c r="DP124" s="190"/>
      <c r="DQ124" s="190"/>
      <c r="DR124" s="190"/>
      <c r="DS124" s="190"/>
      <c r="DT124" s="190"/>
      <c r="DU124" s="190"/>
      <c r="DV124" s="190"/>
      <c r="DW124" s="190"/>
      <c r="DX124" s="190"/>
      <c r="DY124" s="190"/>
      <c r="DZ124" s="190"/>
      <c r="EA124" s="190"/>
      <c r="EB124" s="190"/>
      <c r="EC124" s="190"/>
      <c r="ED124" s="190"/>
      <c r="EE124" s="190"/>
      <c r="EF124" s="190"/>
      <c r="EG124" s="190"/>
      <c r="EH124" s="190"/>
      <c r="EI124" s="190"/>
      <c r="EJ124" s="190"/>
      <c r="EK124" s="190"/>
      <c r="EL124" s="190"/>
      <c r="EM124" s="190"/>
      <c r="EN124" s="190"/>
      <c r="EO124" s="190"/>
      <c r="EP124" s="190"/>
      <c r="EQ124" s="190"/>
      <c r="ER124" s="190"/>
      <c r="ES124" s="190"/>
      <c r="ET124" s="190"/>
      <c r="EU124" s="190"/>
      <c r="EV124" s="190"/>
      <c r="EW124" s="190"/>
      <c r="EX124" s="190"/>
      <c r="EY124" s="190"/>
      <c r="EZ124" s="190"/>
      <c r="FA124" s="190"/>
      <c r="FB124" s="190"/>
      <c r="FC124" s="190"/>
      <c r="FD124" s="190"/>
      <c r="FE124" s="190"/>
      <c r="FF124" s="190"/>
      <c r="FG124" s="190"/>
      <c r="FH124" s="190"/>
      <c r="FI124" s="190"/>
      <c r="FJ124" s="190"/>
      <c r="FK124" s="190"/>
      <c r="FL124" s="190"/>
      <c r="FM124" s="190"/>
      <c r="FN124" s="190"/>
      <c r="FO124" s="190"/>
      <c r="FP124" s="190"/>
      <c r="FQ124" s="190"/>
      <c r="FR124" s="190"/>
      <c r="FS124" s="190"/>
      <c r="FT124" s="190"/>
      <c r="FU124" s="190"/>
      <c r="FV124" s="190"/>
      <c r="FW124" s="190"/>
      <c r="FX124" s="190"/>
      <c r="FY124" s="190"/>
      <c r="FZ124" s="190"/>
      <c r="GA124" s="190"/>
      <c r="GB124" s="190"/>
      <c r="GC124" s="190"/>
      <c r="GD124" s="190"/>
      <c r="GE124" s="190"/>
      <c r="GF124" s="190"/>
      <c r="GG124" s="190"/>
      <c r="GH124" s="190"/>
      <c r="GI124" s="190"/>
      <c r="GJ124" s="190"/>
      <c r="GK124" s="190"/>
      <c r="GL124" s="190"/>
      <c r="GM124" s="190"/>
      <c r="GN124" s="190"/>
      <c r="GO124" s="190"/>
      <c r="GP124" s="190"/>
      <c r="GQ124" s="190"/>
      <c r="GR124" s="190"/>
      <c r="GS124" s="190"/>
      <c r="GT124" s="190"/>
      <c r="GU124" s="190"/>
      <c r="GV124" s="190"/>
      <c r="GW124" s="190"/>
      <c r="GX124" s="190"/>
      <c r="GY124" s="190"/>
      <c r="GZ124" s="190"/>
      <c r="HA124" s="190"/>
      <c r="HB124" s="190"/>
      <c r="HC124" s="190"/>
      <c r="HD124" s="190"/>
      <c r="HE124" s="190"/>
      <c r="HF124" s="190"/>
      <c r="HG124" s="190"/>
      <c r="HH124" s="190"/>
      <c r="HI124" s="190"/>
      <c r="HJ124" s="190"/>
      <c r="HK124" s="190"/>
      <c r="HL124" s="190"/>
      <c r="HM124" s="190"/>
      <c r="HN124" s="190"/>
      <c r="HO124" s="190"/>
      <c r="HP124" s="190"/>
      <c r="HQ124" s="190"/>
      <c r="HR124" s="190"/>
      <c r="HS124" s="190"/>
      <c r="HT124" s="190"/>
      <c r="HU124" s="190"/>
      <c r="HV124" s="190"/>
      <c r="HW124" s="190"/>
      <c r="HX124" s="190"/>
      <c r="HY124" s="190"/>
      <c r="HZ124" s="190"/>
      <c r="IA124" s="190"/>
      <c r="IB124" s="190"/>
      <c r="IC124" s="190"/>
      <c r="ID124" s="190"/>
      <c r="IE124" s="190"/>
      <c r="IF124" s="190"/>
      <c r="IG124" s="190"/>
      <c r="IH124" s="190"/>
      <c r="II124" s="190"/>
      <c r="IJ124" s="190"/>
      <c r="IK124" s="190"/>
      <c r="IL124" s="190"/>
      <c r="IM124" s="190"/>
      <c r="IN124" s="190"/>
      <c r="IO124" s="190"/>
      <c r="IP124" s="190"/>
      <c r="IQ124" s="190"/>
      <c r="IR124" s="190"/>
      <c r="IS124" s="190"/>
      <c r="IT124" s="190"/>
      <c r="IU124" s="190"/>
      <c r="IV124" s="190"/>
    </row>
    <row r="125" spans="1:256" s="185" customFormat="1">
      <c r="A125" s="186"/>
      <c r="B125" s="81"/>
      <c r="C125" s="208"/>
      <c r="D125" s="221"/>
      <c r="E125" s="370"/>
      <c r="F125" s="431"/>
      <c r="G125" s="63"/>
      <c r="H125" s="187"/>
    </row>
    <row r="126" spans="1:256" s="185" customFormat="1">
      <c r="A126" s="186">
        <f>+$A$3+COUNT(A$4:A125)*0.01+0.01</f>
        <v>23.200000000000003</v>
      </c>
      <c r="B126" s="81" t="s">
        <v>119</v>
      </c>
      <c r="C126" s="208"/>
      <c r="D126" s="221"/>
      <c r="E126" s="444"/>
      <c r="F126" s="212"/>
      <c r="H126" s="187"/>
    </row>
    <row r="127" spans="1:256" s="185" customFormat="1">
      <c r="A127" s="72" t="s">
        <v>11</v>
      </c>
      <c r="B127" s="81" t="s">
        <v>120</v>
      </c>
      <c r="C127" s="208">
        <v>27</v>
      </c>
      <c r="D127" s="221" t="s">
        <v>33</v>
      </c>
      <c r="E127" s="504"/>
      <c r="F127" s="431">
        <f>C127*E127</f>
        <v>0</v>
      </c>
      <c r="H127" s="187"/>
    </row>
    <row r="128" spans="1:256" s="185" customFormat="1">
      <c r="A128" s="72" t="s">
        <v>11</v>
      </c>
      <c r="B128" s="81" t="s">
        <v>121</v>
      </c>
      <c r="C128" s="208">
        <v>11</v>
      </c>
      <c r="D128" s="221" t="s">
        <v>33</v>
      </c>
      <c r="E128" s="504"/>
      <c r="F128" s="431">
        <f>C128*E128</f>
        <v>0</v>
      </c>
      <c r="H128" s="187"/>
    </row>
    <row r="129" spans="1:254" s="185" customFormat="1">
      <c r="A129" s="174"/>
      <c r="B129" s="81"/>
      <c r="C129" s="124"/>
      <c r="D129" s="221"/>
      <c r="E129" s="510"/>
      <c r="F129" s="431"/>
      <c r="H129" s="187"/>
    </row>
    <row r="130" spans="1:254" s="190" customFormat="1" ht="25.75">
      <c r="A130" s="186">
        <f>+$A$3+COUNT(A$4:A129)*0.01+0.01</f>
        <v>23.21</v>
      </c>
      <c r="B130" s="224" t="s">
        <v>122</v>
      </c>
      <c r="C130" s="208">
        <v>4</v>
      </c>
      <c r="D130" s="221" t="s">
        <v>15</v>
      </c>
      <c r="E130" s="504"/>
      <c r="F130" s="431">
        <f>C130*E130</f>
        <v>0</v>
      </c>
      <c r="H130" s="187"/>
      <c r="IH130" s="185"/>
      <c r="II130" s="185"/>
      <c r="IJ130" s="185"/>
      <c r="IK130" s="185"/>
      <c r="IL130" s="185"/>
      <c r="IM130" s="185"/>
      <c r="IN130" s="185"/>
      <c r="IO130" s="185"/>
      <c r="IP130" s="185"/>
      <c r="IQ130" s="185"/>
      <c r="IR130" s="185"/>
      <c r="IS130" s="185"/>
      <c r="IT130" s="185"/>
    </row>
    <row r="131" spans="1:254" s="226" customFormat="1">
      <c r="A131" s="191"/>
      <c r="B131" s="68"/>
      <c r="C131" s="370"/>
      <c r="D131" s="171"/>
      <c r="E131" s="444"/>
      <c r="F131" s="431"/>
      <c r="G131" s="225"/>
      <c r="H131" s="187"/>
      <c r="IN131" s="227"/>
      <c r="IO131" s="227"/>
      <c r="IP131" s="227"/>
      <c r="IQ131" s="227"/>
      <c r="IR131" s="227"/>
      <c r="IS131" s="227"/>
      <c r="IT131" s="227"/>
    </row>
    <row r="132" spans="1:254" s="93" customFormat="1" ht="25.75">
      <c r="A132" s="186">
        <f>+$A$3+COUNT(A$4:A131)*0.01+0.01</f>
        <v>23.220000000000002</v>
      </c>
      <c r="B132" s="223" t="s">
        <v>116</v>
      </c>
      <c r="C132" s="201"/>
      <c r="D132" s="228"/>
      <c r="E132" s="437"/>
      <c r="F132" s="430"/>
      <c r="G132" s="94"/>
      <c r="H132" s="187"/>
    </row>
    <row r="133" spans="1:254" s="93" customFormat="1">
      <c r="A133" s="229" t="s">
        <v>11</v>
      </c>
      <c r="B133" s="223" t="s">
        <v>117</v>
      </c>
      <c r="C133" s="201">
        <v>2</v>
      </c>
      <c r="D133" s="228" t="s">
        <v>33</v>
      </c>
      <c r="E133" s="542"/>
      <c r="F133" s="430">
        <f>C133*E133</f>
        <v>0</v>
      </c>
      <c r="G133" s="94"/>
      <c r="H133" s="187"/>
    </row>
    <row r="134" spans="1:254" s="93" customFormat="1">
      <c r="A134" s="229" t="s">
        <v>11</v>
      </c>
      <c r="B134" s="223" t="s">
        <v>485</v>
      </c>
      <c r="C134" s="201">
        <v>7</v>
      </c>
      <c r="D134" s="228" t="s">
        <v>33</v>
      </c>
      <c r="E134" s="542"/>
      <c r="F134" s="430">
        <f>C134*E134</f>
        <v>0</v>
      </c>
      <c r="G134" s="94"/>
      <c r="H134" s="187"/>
    </row>
    <row r="135" spans="1:254" s="93" customFormat="1">
      <c r="A135" s="229" t="s">
        <v>11</v>
      </c>
      <c r="B135" s="223" t="s">
        <v>118</v>
      </c>
      <c r="C135" s="193">
        <v>74</v>
      </c>
      <c r="D135" s="228" t="s">
        <v>33</v>
      </c>
      <c r="E135" s="542"/>
      <c r="F135" s="430">
        <f>C135*E135</f>
        <v>0</v>
      </c>
      <c r="G135" s="94"/>
      <c r="H135" s="187"/>
    </row>
    <row r="136" spans="1:254" s="93" customFormat="1">
      <c r="A136" s="90"/>
      <c r="B136" s="230"/>
      <c r="C136" s="446"/>
      <c r="E136" s="510"/>
      <c r="F136" s="124"/>
      <c r="G136" s="94"/>
      <c r="H136" s="187"/>
    </row>
    <row r="137" spans="1:254" s="93" customFormat="1" ht="38.6">
      <c r="A137" s="186">
        <f>+$A$3+COUNT(A$4:A136)*0.01+0.01</f>
        <v>23.23</v>
      </c>
      <c r="B137" s="223" t="s">
        <v>488</v>
      </c>
      <c r="C137" s="446">
        <v>5</v>
      </c>
      <c r="D137" s="231" t="s">
        <v>33</v>
      </c>
      <c r="E137" s="548"/>
      <c r="F137" s="430">
        <f>C137*E137</f>
        <v>0</v>
      </c>
      <c r="G137" s="94"/>
      <c r="H137" s="187"/>
    </row>
    <row r="138" spans="1:254" s="93" customFormat="1">
      <c r="A138" s="90"/>
      <c r="B138" s="223"/>
      <c r="C138" s="446"/>
      <c r="D138" s="231"/>
      <c r="E138" s="512"/>
      <c r="F138" s="430"/>
      <c r="G138" s="94"/>
      <c r="H138" s="187"/>
    </row>
    <row r="139" spans="1:254" s="93" customFormat="1" ht="38.6">
      <c r="A139" s="186">
        <f>+$A$3+COUNT(A$4:A138)*0.01+0.01</f>
        <v>23.240000000000002</v>
      </c>
      <c r="B139" s="223" t="s">
        <v>490</v>
      </c>
      <c r="C139" s="446">
        <v>12</v>
      </c>
      <c r="D139" s="231" t="s">
        <v>33</v>
      </c>
      <c r="E139" s="548"/>
      <c r="F139" s="430">
        <f>C139*E139</f>
        <v>0</v>
      </c>
      <c r="G139" s="94"/>
      <c r="H139" s="187"/>
    </row>
    <row r="140" spans="1:254" s="93" customFormat="1">
      <c r="A140" s="186"/>
      <c r="B140" s="81"/>
      <c r="C140" s="201"/>
      <c r="D140" s="228"/>
      <c r="E140" s="437"/>
      <c r="F140" s="430"/>
      <c r="G140" s="94"/>
      <c r="H140" s="187"/>
    </row>
    <row r="141" spans="1:254" s="93" customFormat="1" ht="38.6">
      <c r="A141" s="186">
        <f>+$A$3+COUNT(A$4:A140)*0.01+0.01</f>
        <v>23.25</v>
      </c>
      <c r="B141" s="223" t="s">
        <v>489</v>
      </c>
      <c r="C141" s="446">
        <v>3</v>
      </c>
      <c r="D141" s="231" t="s">
        <v>33</v>
      </c>
      <c r="E141" s="548"/>
      <c r="F141" s="430">
        <f>C141*E141</f>
        <v>0</v>
      </c>
      <c r="G141" s="94"/>
      <c r="H141" s="187"/>
    </row>
    <row r="142" spans="1:254" s="226" customFormat="1">
      <c r="A142" s="191"/>
      <c r="B142" s="68"/>
      <c r="C142" s="370"/>
      <c r="D142" s="171"/>
      <c r="E142" s="444"/>
      <c r="F142" s="431"/>
      <c r="G142" s="225"/>
      <c r="H142" s="187"/>
      <c r="IN142" s="227"/>
      <c r="IO142" s="227"/>
      <c r="IP142" s="227"/>
      <c r="IQ142" s="227"/>
      <c r="IR142" s="227"/>
      <c r="IS142" s="227"/>
      <c r="IT142" s="227"/>
    </row>
    <row r="143" spans="1:254" s="226" customFormat="1">
      <c r="A143" s="186">
        <f>+$A$3+COUNT(A$4:A142)*0.01+0.01</f>
        <v>23.26</v>
      </c>
      <c r="B143" s="219" t="s">
        <v>123</v>
      </c>
      <c r="C143" s="437"/>
      <c r="D143" s="232"/>
      <c r="E143" s="437"/>
      <c r="F143" s="201"/>
      <c r="G143" s="225"/>
      <c r="H143" s="187"/>
      <c r="IN143" s="227"/>
      <c r="IO143" s="227"/>
      <c r="IP143" s="227"/>
      <c r="IQ143" s="227"/>
      <c r="IR143" s="227"/>
      <c r="IS143" s="227"/>
      <c r="IT143" s="227"/>
    </row>
    <row r="144" spans="1:254" s="226" customFormat="1" ht="38.6">
      <c r="A144" s="198" t="s">
        <v>11</v>
      </c>
      <c r="B144" s="68" t="s">
        <v>125</v>
      </c>
      <c r="C144" s="437">
        <v>2</v>
      </c>
      <c r="D144" s="232" t="s">
        <v>10</v>
      </c>
      <c r="E144" s="504"/>
      <c r="F144" s="430">
        <f t="shared" ref="F144:F150" si="3">C144*E144</f>
        <v>0</v>
      </c>
      <c r="G144" s="225"/>
      <c r="H144" s="187"/>
      <c r="IN144" s="227"/>
      <c r="IO144" s="227"/>
      <c r="IP144" s="227"/>
      <c r="IQ144" s="227"/>
      <c r="IR144" s="227"/>
      <c r="IS144" s="227"/>
      <c r="IT144" s="227"/>
    </row>
    <row r="145" spans="1:254" s="226" customFormat="1" ht="38.6">
      <c r="A145" s="198" t="s">
        <v>11</v>
      </c>
      <c r="B145" s="68" t="s">
        <v>126</v>
      </c>
      <c r="C145" s="437">
        <v>2</v>
      </c>
      <c r="D145" s="232" t="s">
        <v>10</v>
      </c>
      <c r="E145" s="504"/>
      <c r="F145" s="430">
        <f t="shared" si="3"/>
        <v>0</v>
      </c>
      <c r="G145" s="225"/>
      <c r="H145" s="187"/>
      <c r="IN145" s="227"/>
      <c r="IO145" s="227"/>
      <c r="IP145" s="227"/>
      <c r="IQ145" s="227"/>
      <c r="IR145" s="227"/>
      <c r="IS145" s="227"/>
      <c r="IT145" s="227"/>
    </row>
    <row r="146" spans="1:254" s="226" customFormat="1">
      <c r="A146" s="198" t="s">
        <v>11</v>
      </c>
      <c r="B146" s="68" t="s">
        <v>127</v>
      </c>
      <c r="C146" s="437">
        <v>110</v>
      </c>
      <c r="D146" s="232" t="s">
        <v>12</v>
      </c>
      <c r="E146" s="504"/>
      <c r="F146" s="430">
        <f t="shared" si="3"/>
        <v>0</v>
      </c>
      <c r="G146" s="225"/>
      <c r="H146" s="187"/>
      <c r="IN146" s="227"/>
      <c r="IO146" s="227"/>
      <c r="IP146" s="227"/>
      <c r="IQ146" s="227"/>
      <c r="IR146" s="227"/>
      <c r="IS146" s="227"/>
      <c r="IT146" s="227"/>
    </row>
    <row r="147" spans="1:254" s="226" customFormat="1">
      <c r="A147" s="198" t="s">
        <v>11</v>
      </c>
      <c r="B147" s="68" t="s">
        <v>128</v>
      </c>
      <c r="C147" s="437">
        <v>90</v>
      </c>
      <c r="D147" s="232" t="s">
        <v>12</v>
      </c>
      <c r="E147" s="504"/>
      <c r="F147" s="430">
        <f t="shared" si="3"/>
        <v>0</v>
      </c>
      <c r="G147" s="225"/>
      <c r="H147" s="187"/>
      <c r="IN147" s="227"/>
      <c r="IO147" s="227"/>
      <c r="IP147" s="227"/>
      <c r="IQ147" s="227"/>
      <c r="IR147" s="227"/>
      <c r="IS147" s="227"/>
      <c r="IT147" s="227"/>
    </row>
    <row r="148" spans="1:254" s="226" customFormat="1">
      <c r="A148" s="198" t="s">
        <v>11</v>
      </c>
      <c r="B148" s="68" t="s">
        <v>129</v>
      </c>
      <c r="C148" s="370">
        <v>35</v>
      </c>
      <c r="D148" s="171" t="s">
        <v>12</v>
      </c>
      <c r="E148" s="545"/>
      <c r="F148" s="431">
        <f t="shared" si="3"/>
        <v>0</v>
      </c>
      <c r="G148" s="225"/>
      <c r="H148" s="187"/>
      <c r="IN148" s="227"/>
      <c r="IO148" s="227"/>
      <c r="IP148" s="227"/>
      <c r="IQ148" s="227"/>
      <c r="IR148" s="227"/>
      <c r="IS148" s="227"/>
      <c r="IT148" s="227"/>
    </row>
    <row r="149" spans="1:254" s="226" customFormat="1" ht="51.45">
      <c r="A149" s="198" t="s">
        <v>11</v>
      </c>
      <c r="B149" s="68" t="s">
        <v>130</v>
      </c>
      <c r="C149" s="437">
        <v>65</v>
      </c>
      <c r="D149" s="232" t="s">
        <v>10</v>
      </c>
      <c r="E149" s="504"/>
      <c r="F149" s="430">
        <f t="shared" si="3"/>
        <v>0</v>
      </c>
      <c r="G149" s="225"/>
      <c r="H149" s="187"/>
      <c r="IN149" s="227"/>
      <c r="IO149" s="227"/>
      <c r="IP149" s="227"/>
      <c r="IQ149" s="227"/>
      <c r="IR149" s="227"/>
      <c r="IS149" s="227"/>
      <c r="IT149" s="227"/>
    </row>
    <row r="150" spans="1:254" s="226" customFormat="1">
      <c r="A150" s="198" t="s">
        <v>11</v>
      </c>
      <c r="B150" s="68" t="s">
        <v>131</v>
      </c>
      <c r="C150" s="437">
        <v>1</v>
      </c>
      <c r="D150" s="232" t="s">
        <v>10</v>
      </c>
      <c r="E150" s="504"/>
      <c r="F150" s="430">
        <f t="shared" si="3"/>
        <v>0</v>
      </c>
      <c r="G150" s="225"/>
      <c r="H150" s="187"/>
      <c r="IN150" s="227"/>
      <c r="IO150" s="227"/>
      <c r="IP150" s="227"/>
      <c r="IQ150" s="227"/>
      <c r="IR150" s="227"/>
      <c r="IS150" s="227"/>
      <c r="IT150" s="227"/>
    </row>
    <row r="151" spans="1:254" s="226" customFormat="1">
      <c r="A151" s="233"/>
      <c r="B151" s="68"/>
      <c r="C151" s="437"/>
      <c r="D151" s="232"/>
      <c r="E151" s="513"/>
      <c r="F151" s="430"/>
      <c r="G151" s="225"/>
      <c r="IN151" s="227"/>
      <c r="IO151" s="227"/>
      <c r="IP151" s="227"/>
      <c r="IQ151" s="227"/>
      <c r="IR151" s="227"/>
      <c r="IS151" s="227"/>
      <c r="IT151" s="227"/>
    </row>
    <row r="152" spans="1:254" s="236" customFormat="1" ht="25.75">
      <c r="A152" s="186">
        <f>+$A$3+COUNT(A$4:A151)*0.01+0.01</f>
        <v>23.270000000000003</v>
      </c>
      <c r="B152" s="234" t="s">
        <v>132</v>
      </c>
      <c r="C152" s="430"/>
      <c r="D152" s="235"/>
      <c r="E152" s="514"/>
      <c r="F152" s="430"/>
      <c r="G152" s="188"/>
      <c r="IN152" s="96"/>
      <c r="IO152" s="96"/>
      <c r="IP152" s="96"/>
      <c r="IQ152" s="96"/>
      <c r="IR152" s="96"/>
      <c r="IS152" s="96"/>
      <c r="IT152" s="96"/>
    </row>
    <row r="153" spans="1:254" s="185" customFormat="1" ht="41.25" customHeight="1">
      <c r="A153" s="198" t="s">
        <v>11</v>
      </c>
      <c r="B153" s="237" t="s">
        <v>754</v>
      </c>
      <c r="C153" s="431">
        <v>1</v>
      </c>
      <c r="D153" s="238" t="s">
        <v>10</v>
      </c>
      <c r="E153" s="549"/>
      <c r="F153" s="431">
        <f>C153*E153</f>
        <v>0</v>
      </c>
      <c r="G153" s="239"/>
    </row>
    <row r="154" spans="1:254" s="28" customFormat="1">
      <c r="A154" s="240" t="s">
        <v>11</v>
      </c>
      <c r="B154" s="237" t="s">
        <v>764</v>
      </c>
      <c r="C154" s="431">
        <v>1</v>
      </c>
      <c r="D154" s="241" t="s">
        <v>10</v>
      </c>
      <c r="E154" s="549"/>
      <c r="F154" s="431">
        <f>C154*E154</f>
        <v>0</v>
      </c>
      <c r="G154" s="239"/>
      <c r="H154" s="185"/>
    </row>
    <row r="155" spans="1:254" s="185" customFormat="1" ht="25.75">
      <c r="A155" s="146" t="s">
        <v>11</v>
      </c>
      <c r="B155" s="237" t="s">
        <v>133</v>
      </c>
      <c r="C155" s="437">
        <v>1</v>
      </c>
      <c r="D155" s="238" t="s">
        <v>10</v>
      </c>
      <c r="E155" s="549"/>
      <c r="F155" s="431">
        <f>C155*E155</f>
        <v>0</v>
      </c>
      <c r="G155" s="239"/>
    </row>
    <row r="156" spans="1:254" s="236" customFormat="1">
      <c r="A156" s="146" t="s">
        <v>11</v>
      </c>
      <c r="B156" s="237" t="s">
        <v>60</v>
      </c>
      <c r="C156" s="437">
        <v>1</v>
      </c>
      <c r="D156" s="242" t="s">
        <v>10</v>
      </c>
      <c r="E156" s="504"/>
      <c r="F156" s="431">
        <f>C156*E156</f>
        <v>0</v>
      </c>
      <c r="G156" s="188"/>
      <c r="IN156" s="96"/>
      <c r="IO156" s="96"/>
      <c r="IP156" s="96"/>
      <c r="IQ156" s="96"/>
      <c r="IR156" s="96"/>
      <c r="IS156" s="96"/>
      <c r="IT156" s="96"/>
    </row>
    <row r="157" spans="1:254" s="180" customFormat="1" ht="13.3" thickBot="1">
      <c r="A157" s="243"/>
      <c r="B157" s="108"/>
      <c r="C157" s="447"/>
      <c r="D157" s="244"/>
      <c r="E157" s="515"/>
      <c r="F157" s="455"/>
      <c r="G157" s="245"/>
      <c r="IM157" s="172"/>
      <c r="IN157" s="172"/>
      <c r="IO157" s="172"/>
      <c r="IP157" s="172"/>
      <c r="IQ157" s="172"/>
      <c r="IR157" s="172"/>
      <c r="IS157" s="172"/>
      <c r="IT157" s="172"/>
    </row>
    <row r="158" spans="1:254" ht="13.3" thickTop="1">
      <c r="A158" s="173"/>
      <c r="B158" s="65" t="s">
        <v>134</v>
      </c>
      <c r="C158" s="370"/>
      <c r="D158" s="171"/>
      <c r="E158" s="370"/>
      <c r="F158" s="461">
        <f>SUM(F29,F45,F48:F157)</f>
        <v>0</v>
      </c>
      <c r="G158" s="63"/>
    </row>
    <row r="159" spans="1:254">
      <c r="A159" s="173"/>
      <c r="B159" s="246"/>
      <c r="C159" s="370"/>
      <c r="D159" s="171"/>
      <c r="E159" s="370"/>
      <c r="F159" s="208"/>
      <c r="G159" s="63"/>
    </row>
    <row r="162" spans="1:7" s="93" customFormat="1">
      <c r="A162" s="140">
        <v>24</v>
      </c>
      <c r="B162" s="59" t="s">
        <v>801</v>
      </c>
      <c r="C162" s="448"/>
      <c r="E162" s="516"/>
      <c r="F162" s="456"/>
      <c r="G162" s="141"/>
    </row>
    <row r="163" spans="1:7" s="93" customFormat="1">
      <c r="A163" s="140"/>
      <c r="B163" s="114" t="s">
        <v>13</v>
      </c>
      <c r="C163" s="448"/>
      <c r="E163" s="516"/>
      <c r="F163" s="456"/>
      <c r="G163" s="141"/>
    </row>
    <row r="164" spans="1:7" s="93" customFormat="1">
      <c r="A164" s="140"/>
      <c r="B164" s="247"/>
      <c r="C164" s="448"/>
      <c r="E164" s="516"/>
      <c r="F164" s="456"/>
      <c r="G164" s="141"/>
    </row>
    <row r="165" spans="1:7" s="93" customFormat="1">
      <c r="A165" s="140"/>
      <c r="B165" s="114" t="s">
        <v>25</v>
      </c>
      <c r="C165" s="448"/>
      <c r="E165" s="516"/>
      <c r="F165" s="456"/>
      <c r="G165" s="141"/>
    </row>
    <row r="166" spans="1:7" s="93" customFormat="1">
      <c r="A166" s="248" t="s">
        <v>11</v>
      </c>
      <c r="B166" s="114" t="s">
        <v>26</v>
      </c>
      <c r="C166" s="448"/>
      <c r="E166" s="516"/>
      <c r="F166" s="456"/>
      <c r="G166" s="141"/>
    </row>
    <row r="167" spans="1:7" s="93" customFormat="1">
      <c r="A167" s="248" t="s">
        <v>11</v>
      </c>
      <c r="B167" s="114" t="s">
        <v>27</v>
      </c>
      <c r="C167" s="448"/>
      <c r="E167" s="516"/>
      <c r="F167" s="456"/>
      <c r="G167" s="141"/>
    </row>
    <row r="168" spans="1:7" s="93" customFormat="1" ht="25.75">
      <c r="A168" s="248" t="s">
        <v>11</v>
      </c>
      <c r="B168" s="114" t="s">
        <v>28</v>
      </c>
      <c r="C168" s="448"/>
      <c r="E168" s="516"/>
      <c r="F168" s="456"/>
      <c r="G168" s="141"/>
    </row>
    <row r="169" spans="1:7" s="93" customFormat="1">
      <c r="A169" s="248" t="s">
        <v>11</v>
      </c>
      <c r="B169" s="114" t="s">
        <v>29</v>
      </c>
      <c r="C169" s="448"/>
      <c r="E169" s="516"/>
      <c r="F169" s="456"/>
      <c r="G169" s="141"/>
    </row>
    <row r="170" spans="1:7" s="93" customFormat="1" ht="25.75">
      <c r="A170" s="248" t="s">
        <v>11</v>
      </c>
      <c r="B170" s="114" t="s">
        <v>160</v>
      </c>
      <c r="C170" s="448"/>
      <c r="E170" s="516"/>
      <c r="F170" s="456"/>
      <c r="G170" s="141"/>
    </row>
    <row r="171" spans="1:7" s="93" customFormat="1">
      <c r="A171" s="248"/>
      <c r="B171" s="247"/>
      <c r="C171" s="448"/>
      <c r="E171" s="516"/>
      <c r="F171" s="456"/>
      <c r="G171" s="141"/>
    </row>
    <row r="172" spans="1:7" s="93" customFormat="1" ht="15.75" customHeight="1">
      <c r="A172" s="248" t="s">
        <v>11</v>
      </c>
      <c r="B172" s="114" t="s">
        <v>20</v>
      </c>
      <c r="C172" s="448"/>
      <c r="E172" s="516"/>
      <c r="F172" s="456"/>
      <c r="G172" s="141"/>
    </row>
    <row r="173" spans="1:7" s="93" customFormat="1">
      <c r="A173" s="249"/>
      <c r="C173" s="446"/>
      <c r="E173" s="510"/>
      <c r="F173" s="124"/>
      <c r="G173" s="94"/>
    </row>
    <row r="174" spans="1:7" s="93" customFormat="1" ht="38.6">
      <c r="A174" s="90">
        <f>+$A$162+COUNT(A$163:A173)*0.01+0.01</f>
        <v>24.01</v>
      </c>
      <c r="B174" s="250" t="s">
        <v>360</v>
      </c>
      <c r="C174" s="446">
        <v>30</v>
      </c>
      <c r="D174" s="93" t="s">
        <v>30</v>
      </c>
      <c r="E174" s="541"/>
      <c r="F174" s="124">
        <f>C174*E174</f>
        <v>0</v>
      </c>
      <c r="G174" s="94"/>
    </row>
    <row r="175" spans="1:7" s="93" customFormat="1">
      <c r="A175" s="90"/>
      <c r="B175" s="251" t="s">
        <v>361</v>
      </c>
      <c r="C175" s="446"/>
      <c r="E175" s="510"/>
      <c r="F175" s="124"/>
      <c r="G175" s="94"/>
    </row>
    <row r="176" spans="1:7" s="93" customFormat="1">
      <c r="A176" s="90"/>
      <c r="B176" s="252" t="s">
        <v>362</v>
      </c>
      <c r="C176" s="446"/>
      <c r="E176" s="510"/>
      <c r="F176" s="124"/>
      <c r="G176" s="94"/>
    </row>
    <row r="177" spans="1:7" s="93" customFormat="1" ht="25.75">
      <c r="A177" s="90">
        <f>+$A$162+COUNT(A$163:A174)*0.01+0.01</f>
        <v>24.020000000000003</v>
      </c>
      <c r="B177" s="250" t="s">
        <v>363</v>
      </c>
      <c r="C177" s="446">
        <v>126</v>
      </c>
      <c r="D177" s="93" t="s">
        <v>30</v>
      </c>
      <c r="E177" s="541"/>
      <c r="F177" s="124">
        <f>C177*E177</f>
        <v>0</v>
      </c>
      <c r="G177" s="94"/>
    </row>
    <row r="178" spans="1:7" s="93" customFormat="1">
      <c r="A178" s="90"/>
      <c r="B178" s="251" t="s">
        <v>364</v>
      </c>
      <c r="C178" s="446"/>
      <c r="E178" s="510"/>
      <c r="F178" s="124"/>
      <c r="G178" s="94"/>
    </row>
    <row r="179" spans="1:7" s="93" customFormat="1">
      <c r="A179" s="90"/>
      <c r="B179" s="252" t="s">
        <v>365</v>
      </c>
      <c r="C179" s="446"/>
      <c r="E179" s="510"/>
      <c r="F179" s="124"/>
      <c r="G179" s="94"/>
    </row>
    <row r="180" spans="1:7" s="93" customFormat="1">
      <c r="A180" s="90">
        <f>+$A$162+COUNT(A$163:A177)*0.01+0.01</f>
        <v>24.03</v>
      </c>
      <c r="B180" s="253" t="s">
        <v>366</v>
      </c>
      <c r="C180" s="446">
        <v>58</v>
      </c>
      <c r="D180" s="93" t="s">
        <v>30</v>
      </c>
      <c r="E180" s="541"/>
      <c r="F180" s="124">
        <f t="shared" ref="F180:F187" si="4">C180*E180</f>
        <v>0</v>
      </c>
      <c r="G180" s="94"/>
    </row>
    <row r="181" spans="1:7" s="93" customFormat="1">
      <c r="A181" s="90">
        <f>+$A$162+COUNT(A$163:A180)*0.01+0.01</f>
        <v>24.040000000000003</v>
      </c>
      <c r="B181" s="252" t="s">
        <v>367</v>
      </c>
      <c r="C181" s="446">
        <v>33</v>
      </c>
      <c r="D181" s="93" t="s">
        <v>30</v>
      </c>
      <c r="E181" s="541"/>
      <c r="F181" s="124">
        <f t="shared" si="4"/>
        <v>0</v>
      </c>
      <c r="G181" s="94"/>
    </row>
    <row r="182" spans="1:7" s="93" customFormat="1">
      <c r="A182" s="90">
        <f>+$A$162+COUNT(A$163:A181)*0.01+0.01</f>
        <v>24.05</v>
      </c>
      <c r="B182" s="254" t="s">
        <v>368</v>
      </c>
      <c r="C182" s="446">
        <v>3</v>
      </c>
      <c r="D182" s="93" t="s">
        <v>30</v>
      </c>
      <c r="E182" s="541"/>
      <c r="F182" s="124">
        <f t="shared" si="4"/>
        <v>0</v>
      </c>
      <c r="G182" s="94"/>
    </row>
    <row r="183" spans="1:7" s="93" customFormat="1">
      <c r="A183" s="90">
        <f>+$A$162+COUNT(A$163:A182)*0.01+0.01</f>
        <v>24.060000000000002</v>
      </c>
      <c r="B183" s="254" t="s">
        <v>369</v>
      </c>
      <c r="C183" s="446">
        <v>87</v>
      </c>
      <c r="D183" s="93" t="s">
        <v>30</v>
      </c>
      <c r="E183" s="541"/>
      <c r="F183" s="124">
        <f t="shared" si="4"/>
        <v>0</v>
      </c>
      <c r="G183" s="94"/>
    </row>
    <row r="184" spans="1:7" s="93" customFormat="1">
      <c r="A184" s="90">
        <f>+$A$162+COUNT(A$163:A183)*0.01+0.01</f>
        <v>24.07</v>
      </c>
      <c r="B184" s="255" t="s">
        <v>370</v>
      </c>
      <c r="C184" s="446">
        <v>30</v>
      </c>
      <c r="D184" s="93" t="s">
        <v>30</v>
      </c>
      <c r="E184" s="541"/>
      <c r="F184" s="124">
        <f t="shared" si="4"/>
        <v>0</v>
      </c>
      <c r="G184" s="94"/>
    </row>
    <row r="185" spans="1:7" s="93" customFormat="1">
      <c r="A185" s="90">
        <f>+$A$162+COUNT(A$163:A184)*0.01+0.01</f>
        <v>24.080000000000002</v>
      </c>
      <c r="B185" s="255" t="s">
        <v>371</v>
      </c>
      <c r="C185" s="446">
        <v>216</v>
      </c>
      <c r="D185" s="93" t="s">
        <v>30</v>
      </c>
      <c r="E185" s="541"/>
      <c r="F185" s="124">
        <f t="shared" si="4"/>
        <v>0</v>
      </c>
      <c r="G185" s="94"/>
    </row>
    <row r="186" spans="1:7" s="93" customFormat="1">
      <c r="A186" s="90">
        <f>+$A$162+COUNT(A$163:A185)*0.01+0.01</f>
        <v>24.09</v>
      </c>
      <c r="B186" s="255" t="s">
        <v>372</v>
      </c>
      <c r="C186" s="446">
        <v>98</v>
      </c>
      <c r="D186" s="93" t="s">
        <v>30</v>
      </c>
      <c r="E186" s="541"/>
      <c r="F186" s="124">
        <f t="shared" si="4"/>
        <v>0</v>
      </c>
      <c r="G186" s="94"/>
    </row>
    <row r="187" spans="1:7" s="93" customFormat="1">
      <c r="A187" s="90">
        <f>+$A$162+COUNT(A$163:A186)*0.01+0.01</f>
        <v>24.1</v>
      </c>
      <c r="B187" s="230" t="s">
        <v>373</v>
      </c>
      <c r="C187" s="446">
        <v>49</v>
      </c>
      <c r="D187" s="93" t="s">
        <v>30</v>
      </c>
      <c r="E187" s="541"/>
      <c r="F187" s="124">
        <f t="shared" si="4"/>
        <v>0</v>
      </c>
      <c r="G187" s="94"/>
    </row>
    <row r="188" spans="1:7" s="93" customFormat="1" ht="25.75">
      <c r="A188" s="90">
        <f>+$A$162+COUNT(A$163:A187)*0.01+0.01</f>
        <v>24.110000000000003</v>
      </c>
      <c r="B188" s="250" t="s">
        <v>378</v>
      </c>
      <c r="C188" s="446">
        <v>15</v>
      </c>
      <c r="D188" s="93" t="s">
        <v>30</v>
      </c>
      <c r="E188" s="541"/>
      <c r="F188" s="124">
        <f>C188*E188</f>
        <v>0</v>
      </c>
      <c r="G188" s="94"/>
    </row>
    <row r="189" spans="1:7" s="93" customFormat="1" ht="25.75">
      <c r="A189" s="90"/>
      <c r="B189" s="230" t="s">
        <v>379</v>
      </c>
      <c r="C189" s="446"/>
      <c r="E189" s="510"/>
      <c r="F189" s="124"/>
      <c r="G189" s="94"/>
    </row>
    <row r="190" spans="1:7" s="93" customFormat="1">
      <c r="A190" s="90"/>
      <c r="B190" s="252" t="s">
        <v>380</v>
      </c>
      <c r="C190" s="446"/>
      <c r="E190" s="510"/>
      <c r="F190" s="124"/>
      <c r="G190" s="94"/>
    </row>
    <row r="191" spans="1:7" s="93" customFormat="1" ht="25.75">
      <c r="A191" s="90">
        <f>+$A$162+COUNT(A$163:A190)*0.01+0.01</f>
        <v>24.12</v>
      </c>
      <c r="B191" s="250" t="s">
        <v>385</v>
      </c>
      <c r="C191" s="446">
        <v>21</v>
      </c>
      <c r="D191" s="93" t="s">
        <v>30</v>
      </c>
      <c r="E191" s="541"/>
      <c r="F191" s="124">
        <f>C191*E191</f>
        <v>0</v>
      </c>
      <c r="G191" s="94"/>
    </row>
    <row r="192" spans="1:7" s="93" customFormat="1">
      <c r="A192" s="90"/>
      <c r="B192" s="230" t="s">
        <v>386</v>
      </c>
      <c r="C192" s="446"/>
      <c r="E192" s="510"/>
      <c r="F192" s="124"/>
      <c r="G192" s="94"/>
    </row>
    <row r="193" spans="1:7" s="93" customFormat="1">
      <c r="A193" s="90"/>
      <c r="B193" s="252" t="s">
        <v>387</v>
      </c>
      <c r="C193" s="446"/>
      <c r="E193" s="510"/>
      <c r="F193" s="124"/>
      <c r="G193" s="94"/>
    </row>
    <row r="194" spans="1:7" s="93" customFormat="1" ht="25.75">
      <c r="A194" s="90">
        <f>+$A$162+COUNT(A$163:A193)*0.01+0.01</f>
        <v>24.130000000000003</v>
      </c>
      <c r="B194" s="250" t="s">
        <v>388</v>
      </c>
      <c r="C194" s="446">
        <v>14</v>
      </c>
      <c r="D194" s="93" t="s">
        <v>30</v>
      </c>
      <c r="E194" s="541"/>
      <c r="F194" s="124">
        <f>C194*E194</f>
        <v>0</v>
      </c>
      <c r="G194" s="94"/>
    </row>
    <row r="195" spans="1:7" s="93" customFormat="1" ht="25.75">
      <c r="A195" s="90"/>
      <c r="B195" s="230" t="s">
        <v>389</v>
      </c>
      <c r="C195" s="446"/>
      <c r="E195" s="510"/>
      <c r="F195" s="124"/>
      <c r="G195" s="94"/>
    </row>
    <row r="196" spans="1:7" s="93" customFormat="1">
      <c r="A196" s="90"/>
      <c r="B196" s="252" t="s">
        <v>390</v>
      </c>
      <c r="C196" s="446"/>
      <c r="E196" s="510"/>
      <c r="F196" s="124"/>
      <c r="G196" s="94"/>
    </row>
    <row r="197" spans="1:7" s="93" customFormat="1" ht="25.75">
      <c r="A197" s="90">
        <f>+$A$162+COUNT(A$163:A196)*0.01+0.01</f>
        <v>24.14</v>
      </c>
      <c r="B197" s="250" t="s">
        <v>394</v>
      </c>
      <c r="C197" s="446">
        <v>7</v>
      </c>
      <c r="D197" s="93" t="s">
        <v>30</v>
      </c>
      <c r="E197" s="541"/>
      <c r="F197" s="124">
        <f>C197*E197</f>
        <v>0</v>
      </c>
      <c r="G197" s="94"/>
    </row>
    <row r="198" spans="1:7" s="93" customFormat="1">
      <c r="A198" s="90"/>
      <c r="B198" s="230" t="s">
        <v>395</v>
      </c>
      <c r="C198" s="446"/>
      <c r="E198" s="510"/>
      <c r="F198" s="124"/>
      <c r="G198" s="94"/>
    </row>
    <row r="199" spans="1:7" s="93" customFormat="1">
      <c r="A199" s="90"/>
      <c r="B199" s="252" t="s">
        <v>396</v>
      </c>
      <c r="C199" s="446"/>
      <c r="E199" s="510"/>
      <c r="F199" s="124"/>
      <c r="G199" s="94"/>
    </row>
    <row r="200" spans="1:7" s="93" customFormat="1" ht="25.75">
      <c r="A200" s="90">
        <f>+$A$162+COUNT(A$163:A199)*0.01+0.01</f>
        <v>24.150000000000002</v>
      </c>
      <c r="B200" s="250" t="s">
        <v>397</v>
      </c>
      <c r="C200" s="446">
        <v>6</v>
      </c>
      <c r="D200" s="93" t="s">
        <v>30</v>
      </c>
      <c r="E200" s="541"/>
      <c r="F200" s="124">
        <f>C200*E200</f>
        <v>0</v>
      </c>
      <c r="G200" s="94"/>
    </row>
    <row r="201" spans="1:7" s="93" customFormat="1" ht="25.75">
      <c r="A201" s="90"/>
      <c r="B201" s="230" t="s">
        <v>398</v>
      </c>
      <c r="C201" s="446"/>
      <c r="E201" s="510"/>
      <c r="F201" s="124"/>
      <c r="G201" s="94"/>
    </row>
    <row r="202" spans="1:7" s="93" customFormat="1">
      <c r="A202" s="90"/>
      <c r="B202" s="252" t="s">
        <v>399</v>
      </c>
      <c r="C202" s="446"/>
      <c r="E202" s="510"/>
      <c r="F202" s="124"/>
      <c r="G202" s="94"/>
    </row>
    <row r="203" spans="1:7" s="93" customFormat="1" ht="25.75">
      <c r="A203" s="90">
        <f>+$A$162+COUNT(A$163:A202)*0.01+0.01</f>
        <v>24.16</v>
      </c>
      <c r="B203" s="250" t="s">
        <v>400</v>
      </c>
      <c r="C203" s="446">
        <v>5</v>
      </c>
      <c r="D203" s="93" t="s">
        <v>30</v>
      </c>
      <c r="E203" s="541"/>
      <c r="F203" s="124">
        <f>C203*E203</f>
        <v>0</v>
      </c>
      <c r="G203" s="94"/>
    </row>
    <row r="204" spans="1:7" s="93" customFormat="1">
      <c r="A204" s="90"/>
      <c r="B204" s="230" t="s">
        <v>401</v>
      </c>
      <c r="C204" s="446"/>
      <c r="E204" s="510"/>
      <c r="F204" s="124"/>
      <c r="G204" s="94"/>
    </row>
    <row r="205" spans="1:7" s="93" customFormat="1">
      <c r="A205" s="90"/>
      <c r="B205" s="252" t="s">
        <v>402</v>
      </c>
      <c r="C205" s="446"/>
      <c r="E205" s="510"/>
      <c r="F205" s="124"/>
      <c r="G205" s="94"/>
    </row>
    <row r="206" spans="1:7" s="93" customFormat="1" ht="38.6">
      <c r="A206" s="90">
        <f>+$A$162+COUNT(A$163:A205)*0.01+0.01</f>
        <v>24.17</v>
      </c>
      <c r="B206" s="250" t="s">
        <v>403</v>
      </c>
      <c r="C206" s="446">
        <v>3</v>
      </c>
      <c r="D206" s="93" t="s">
        <v>30</v>
      </c>
      <c r="E206" s="541"/>
      <c r="F206" s="124">
        <f>C206*E206</f>
        <v>0</v>
      </c>
      <c r="G206" s="94"/>
    </row>
    <row r="207" spans="1:7" s="93" customFormat="1">
      <c r="A207" s="90"/>
      <c r="B207" s="230" t="s">
        <v>404</v>
      </c>
      <c r="C207" s="446"/>
      <c r="E207" s="510"/>
      <c r="F207" s="124"/>
      <c r="G207" s="94"/>
    </row>
    <row r="208" spans="1:7" s="93" customFormat="1">
      <c r="A208" s="90"/>
      <c r="B208" s="252" t="s">
        <v>405</v>
      </c>
      <c r="C208" s="446"/>
      <c r="E208" s="510"/>
      <c r="F208" s="124"/>
      <c r="G208" s="94"/>
    </row>
    <row r="209" spans="1:7" s="93" customFormat="1" ht="38.6">
      <c r="A209" s="90">
        <f>+$A$162+COUNT(A$163:A208)*0.01+0.01</f>
        <v>24.180000000000003</v>
      </c>
      <c r="B209" s="250" t="s">
        <v>412</v>
      </c>
      <c r="C209" s="446" t="s">
        <v>415</v>
      </c>
      <c r="D209" s="93" t="s">
        <v>30</v>
      </c>
      <c r="E209" s="541"/>
      <c r="F209" s="124">
        <f>C209*E209</f>
        <v>0</v>
      </c>
      <c r="G209" s="94"/>
    </row>
    <row r="210" spans="1:7" s="93" customFormat="1">
      <c r="A210" s="90"/>
      <c r="B210" s="230" t="s">
        <v>413</v>
      </c>
      <c r="C210" s="446"/>
      <c r="E210" s="510"/>
      <c r="F210" s="124"/>
      <c r="G210" s="94"/>
    </row>
    <row r="211" spans="1:7" s="93" customFormat="1">
      <c r="A211" s="90"/>
      <c r="B211" s="252" t="s">
        <v>414</v>
      </c>
      <c r="C211" s="446"/>
      <c r="E211" s="510"/>
      <c r="F211" s="124"/>
      <c r="G211" s="94"/>
    </row>
    <row r="212" spans="1:7" s="93" customFormat="1" ht="64.3">
      <c r="A212" s="90">
        <f>+$A$162+COUNT(A$163:A211)*0.01+0.01</f>
        <v>24.19</v>
      </c>
      <c r="B212" s="250" t="s">
        <v>416</v>
      </c>
      <c r="C212" s="446">
        <v>15</v>
      </c>
      <c r="D212" s="93" t="s">
        <v>30</v>
      </c>
      <c r="E212" s="541"/>
      <c r="F212" s="124">
        <f>C212*E212</f>
        <v>0</v>
      </c>
      <c r="G212" s="94"/>
    </row>
    <row r="213" spans="1:7" s="93" customFormat="1">
      <c r="A213" s="90"/>
      <c r="B213" s="230" t="s">
        <v>417</v>
      </c>
      <c r="C213" s="446"/>
      <c r="E213" s="510"/>
      <c r="F213" s="124"/>
      <c r="G213" s="94"/>
    </row>
    <row r="214" spans="1:7" s="93" customFormat="1">
      <c r="A214" s="90"/>
      <c r="B214" s="252" t="s">
        <v>418</v>
      </c>
      <c r="C214" s="446"/>
      <c r="E214" s="510"/>
      <c r="F214" s="124"/>
      <c r="G214" s="94"/>
    </row>
    <row r="215" spans="1:7" s="93" customFormat="1" ht="115.75">
      <c r="A215" s="90">
        <f>+$A$162+COUNT(A$163:A214)*0.01+0.01</f>
        <v>24.200000000000003</v>
      </c>
      <c r="B215" s="250" t="s">
        <v>419</v>
      </c>
      <c r="C215" s="446">
        <v>7</v>
      </c>
      <c r="D215" s="93" t="s">
        <v>30</v>
      </c>
      <c r="E215" s="541"/>
      <c r="F215" s="124">
        <f>C215*E215</f>
        <v>0</v>
      </c>
      <c r="G215" s="94"/>
    </row>
    <row r="216" spans="1:7" s="93" customFormat="1">
      <c r="A216" s="90"/>
      <c r="B216" s="252" t="s">
        <v>420</v>
      </c>
      <c r="C216" s="446"/>
      <c r="E216" s="510"/>
      <c r="F216" s="124"/>
      <c r="G216" s="94"/>
    </row>
    <row r="217" spans="1:7" s="93" customFormat="1" ht="25.75">
      <c r="A217" s="90">
        <f>+$A$162+COUNT(A$163:A216)*0.01+0.01</f>
        <v>24.21</v>
      </c>
      <c r="B217" s="252" t="s">
        <v>421</v>
      </c>
      <c r="C217" s="446">
        <v>10</v>
      </c>
      <c r="D217" s="93" t="s">
        <v>30</v>
      </c>
      <c r="E217" s="541"/>
      <c r="F217" s="124">
        <f>C217*E217</f>
        <v>0</v>
      </c>
      <c r="G217" s="94"/>
    </row>
    <row r="218" spans="1:7" s="93" customFormat="1">
      <c r="A218" s="90">
        <f>+$A$162+COUNT(A$163:A217)*0.01+0.01</f>
        <v>24.220000000000002</v>
      </c>
      <c r="B218" s="252" t="s">
        <v>423</v>
      </c>
      <c r="C218" s="446" t="s">
        <v>427</v>
      </c>
      <c r="D218" s="93" t="s">
        <v>30</v>
      </c>
      <c r="E218" s="541"/>
      <c r="F218" s="124">
        <f>C218*E218</f>
        <v>0</v>
      </c>
      <c r="G218" s="94"/>
    </row>
    <row r="219" spans="1:7" s="93" customFormat="1">
      <c r="A219" s="90"/>
      <c r="B219" s="230"/>
      <c r="C219" s="446"/>
      <c r="E219" s="510"/>
      <c r="F219" s="124"/>
      <c r="G219" s="94"/>
    </row>
    <row r="220" spans="1:7" s="93" customFormat="1" ht="13.3" thickBot="1">
      <c r="A220" s="90"/>
      <c r="B220" s="230"/>
      <c r="C220" s="446"/>
      <c r="E220" s="510"/>
      <c r="F220" s="124"/>
      <c r="G220" s="94"/>
    </row>
    <row r="221" spans="1:7" s="93" customFormat="1" ht="13.3" thickBot="1">
      <c r="A221" s="256"/>
      <c r="B221" s="256" t="s">
        <v>484</v>
      </c>
      <c r="C221" s="257"/>
      <c r="D221" s="256"/>
      <c r="E221" s="517"/>
      <c r="F221" s="257">
        <f>SUM(F174:F220)</f>
        <v>0</v>
      </c>
      <c r="G221" s="94"/>
    </row>
    <row r="222" spans="1:7" s="93" customFormat="1">
      <c r="A222" s="140"/>
      <c r="B222" s="116"/>
      <c r="C222" s="446"/>
      <c r="E222" s="510"/>
      <c r="F222" s="124"/>
      <c r="G222" s="258"/>
    </row>
    <row r="223" spans="1:7" s="93" customFormat="1">
      <c r="A223" s="140"/>
      <c r="B223" s="120"/>
      <c r="C223" s="446"/>
      <c r="E223" s="510"/>
      <c r="F223" s="124"/>
      <c r="G223" s="258"/>
    </row>
    <row r="224" spans="1:7" s="93" customFormat="1">
      <c r="A224" s="140">
        <v>25</v>
      </c>
      <c r="B224" s="59" t="s">
        <v>802</v>
      </c>
      <c r="C224" s="446"/>
      <c r="E224" s="510"/>
      <c r="F224" s="124"/>
      <c r="G224" s="258"/>
    </row>
    <row r="225" spans="1:9" s="93" customFormat="1">
      <c r="A225" s="140"/>
      <c r="B225" s="114" t="s">
        <v>13</v>
      </c>
      <c r="C225" s="446"/>
      <c r="E225" s="510"/>
      <c r="F225" s="124"/>
      <c r="G225" s="258"/>
    </row>
    <row r="226" spans="1:9" s="93" customFormat="1">
      <c r="A226" s="140"/>
      <c r="B226" s="114"/>
      <c r="C226" s="446"/>
      <c r="E226" s="510"/>
      <c r="F226" s="124"/>
      <c r="G226" s="258"/>
    </row>
    <row r="227" spans="1:9" s="93" customFormat="1" ht="51.45">
      <c r="A227" s="90">
        <f>+$A$224+COUNT(A$225:A226)*0.01+0.01</f>
        <v>25.01</v>
      </c>
      <c r="B227" s="250" t="s">
        <v>424</v>
      </c>
      <c r="C227" s="446">
        <v>1</v>
      </c>
      <c r="D227" s="93" t="s">
        <v>30</v>
      </c>
      <c r="E227" s="510"/>
      <c r="F227" s="124">
        <f>C227*E227</f>
        <v>0</v>
      </c>
      <c r="G227" s="258"/>
      <c r="H227" s="279"/>
    </row>
    <row r="228" spans="1:9" s="93" customFormat="1">
      <c r="A228" s="140"/>
      <c r="B228" s="230" t="s">
        <v>425</v>
      </c>
      <c r="C228" s="446"/>
      <c r="E228" s="510"/>
      <c r="F228" s="124"/>
      <c r="G228" s="258"/>
      <c r="I228" s="280"/>
    </row>
    <row r="229" spans="1:9" s="93" customFormat="1">
      <c r="A229" s="140"/>
      <c r="B229" s="252" t="s">
        <v>426</v>
      </c>
      <c r="C229" s="446"/>
      <c r="E229" s="510"/>
      <c r="F229" s="124"/>
      <c r="G229" s="258"/>
    </row>
    <row r="230" spans="1:9" s="93" customFormat="1" ht="51.45">
      <c r="A230" s="90">
        <f>+$A$224+COUNT(A$225:A229)*0.01+0.01</f>
        <v>25.020000000000003</v>
      </c>
      <c r="B230" s="250" t="s">
        <v>428</v>
      </c>
      <c r="C230" s="446" t="s">
        <v>449</v>
      </c>
      <c r="D230" s="93" t="s">
        <v>30</v>
      </c>
      <c r="E230" s="541"/>
      <c r="F230" s="124">
        <f>C230*E230</f>
        <v>0</v>
      </c>
      <c r="G230" s="258"/>
      <c r="H230" s="280"/>
    </row>
    <row r="231" spans="1:9" s="93" customFormat="1" ht="25.75">
      <c r="A231" s="140"/>
      <c r="B231" s="230" t="s">
        <v>429</v>
      </c>
      <c r="C231" s="446"/>
      <c r="E231" s="510"/>
      <c r="F231" s="124"/>
      <c r="G231" s="258"/>
    </row>
    <row r="232" spans="1:9" s="93" customFormat="1">
      <c r="A232" s="140"/>
      <c r="B232" s="252" t="s">
        <v>430</v>
      </c>
      <c r="C232" s="446"/>
      <c r="E232" s="510"/>
      <c r="F232" s="124"/>
      <c r="G232" s="258"/>
    </row>
    <row r="233" spans="1:9" s="93" customFormat="1" ht="51.45">
      <c r="A233" s="90">
        <f>+$A$224+COUNT(A$225:A232)*0.01+0.01</f>
        <v>25.03</v>
      </c>
      <c r="B233" s="250" t="s">
        <v>431</v>
      </c>
      <c r="C233" s="446">
        <v>1</v>
      </c>
      <c r="D233" s="93" t="s">
        <v>30</v>
      </c>
      <c r="E233" s="541"/>
      <c r="F233" s="124">
        <f>C233*E233</f>
        <v>0</v>
      </c>
      <c r="G233" s="258"/>
    </row>
    <row r="234" spans="1:9" s="93" customFormat="1" ht="25.75">
      <c r="A234" s="140"/>
      <c r="B234" s="230" t="s">
        <v>434</v>
      </c>
      <c r="C234" s="446"/>
      <c r="E234" s="510"/>
      <c r="F234" s="124"/>
      <c r="G234" s="258"/>
    </row>
    <row r="235" spans="1:9" s="93" customFormat="1">
      <c r="A235" s="140"/>
      <c r="B235" s="252" t="s">
        <v>435</v>
      </c>
      <c r="C235" s="446"/>
      <c r="E235" s="510"/>
      <c r="F235" s="124"/>
      <c r="G235" s="258"/>
    </row>
    <row r="236" spans="1:9" s="93" customFormat="1" ht="51.45">
      <c r="A236" s="90">
        <f>+$A$224+COUNT(A$225:A235)*0.01+0.01</f>
        <v>25.040000000000003</v>
      </c>
      <c r="B236" s="250" t="s">
        <v>431</v>
      </c>
      <c r="C236" s="446">
        <v>15</v>
      </c>
      <c r="D236" s="93" t="s">
        <v>30</v>
      </c>
      <c r="E236" s="541"/>
      <c r="F236" s="124">
        <f>C236*E236</f>
        <v>0</v>
      </c>
      <c r="G236" s="258"/>
    </row>
    <row r="237" spans="1:9" s="93" customFormat="1" ht="25.75">
      <c r="A237" s="140"/>
      <c r="B237" s="230" t="s">
        <v>436</v>
      </c>
      <c r="C237" s="446"/>
      <c r="E237" s="510"/>
      <c r="F237" s="124"/>
      <c r="G237" s="258"/>
    </row>
    <row r="238" spans="1:9" s="93" customFormat="1">
      <c r="A238" s="140"/>
      <c r="B238" s="252" t="s">
        <v>437</v>
      </c>
      <c r="C238" s="446"/>
      <c r="E238" s="510"/>
      <c r="F238" s="124"/>
      <c r="G238" s="258"/>
    </row>
    <row r="239" spans="1:9" s="93" customFormat="1" ht="38.6">
      <c r="A239" s="90">
        <f>+$A$224+COUNT(A$225:A238)*0.01+0.01</f>
        <v>25.05</v>
      </c>
      <c r="B239" s="250" t="s">
        <v>438</v>
      </c>
      <c r="C239" s="446">
        <v>3</v>
      </c>
      <c r="D239" s="93" t="s">
        <v>30</v>
      </c>
      <c r="E239" s="541"/>
      <c r="F239" s="124">
        <f>C239*E239</f>
        <v>0</v>
      </c>
      <c r="G239" s="258"/>
    </row>
    <row r="240" spans="1:9" s="93" customFormat="1" ht="25.75">
      <c r="A240" s="140"/>
      <c r="B240" s="230" t="s">
        <v>439</v>
      </c>
      <c r="C240" s="446"/>
      <c r="E240" s="510"/>
      <c r="F240" s="124"/>
      <c r="G240" s="258"/>
    </row>
    <row r="241" spans="1:7" s="93" customFormat="1">
      <c r="A241" s="140"/>
      <c r="B241" s="252" t="s">
        <v>440</v>
      </c>
      <c r="C241" s="446"/>
      <c r="E241" s="510"/>
      <c r="F241" s="124"/>
      <c r="G241" s="258"/>
    </row>
    <row r="242" spans="1:7" s="93" customFormat="1" ht="38.6">
      <c r="A242" s="90">
        <f>+$A$224+COUNT(A$225:A241)*0.01+0.01</f>
        <v>25.060000000000002</v>
      </c>
      <c r="B242" s="250" t="s">
        <v>441</v>
      </c>
      <c r="C242" s="446">
        <v>3</v>
      </c>
      <c r="D242" s="93" t="s">
        <v>30</v>
      </c>
      <c r="E242" s="541"/>
      <c r="F242" s="124">
        <f>C242*E242</f>
        <v>0</v>
      </c>
      <c r="G242" s="258"/>
    </row>
    <row r="243" spans="1:7" s="93" customFormat="1" ht="25.75">
      <c r="A243" s="140"/>
      <c r="B243" s="230" t="s">
        <v>442</v>
      </c>
      <c r="C243" s="446"/>
      <c r="E243" s="510"/>
      <c r="F243" s="124"/>
      <c r="G243" s="258"/>
    </row>
    <row r="244" spans="1:7" s="93" customFormat="1">
      <c r="A244" s="140"/>
      <c r="B244" s="252" t="s">
        <v>443</v>
      </c>
      <c r="C244" s="446"/>
      <c r="E244" s="510"/>
      <c r="F244" s="124"/>
      <c r="G244" s="258"/>
    </row>
    <row r="245" spans="1:7" s="93" customFormat="1" ht="38.6">
      <c r="A245" s="90">
        <f>+$A$224+COUNT(A$225:A244)*0.01+0.01</f>
        <v>25.07</v>
      </c>
      <c r="B245" s="250" t="s">
        <v>446</v>
      </c>
      <c r="C245" s="446">
        <v>2</v>
      </c>
      <c r="D245" s="93" t="s">
        <v>30</v>
      </c>
      <c r="E245" s="541"/>
      <c r="F245" s="124">
        <f>C245*E245</f>
        <v>0</v>
      </c>
      <c r="G245" s="258"/>
    </row>
    <row r="246" spans="1:7" s="93" customFormat="1" ht="25.75">
      <c r="A246" s="140"/>
      <c r="B246" s="230" t="s">
        <v>447</v>
      </c>
      <c r="C246" s="446"/>
      <c r="E246" s="510"/>
      <c r="F246" s="124"/>
      <c r="G246" s="258"/>
    </row>
    <row r="247" spans="1:7" s="93" customFormat="1">
      <c r="A247" s="97"/>
      <c r="B247" s="252" t="s">
        <v>448</v>
      </c>
      <c r="C247" s="446"/>
      <c r="E247" s="510"/>
      <c r="F247" s="124"/>
      <c r="G247" s="258"/>
    </row>
    <row r="248" spans="1:7" s="93" customFormat="1" ht="64.3">
      <c r="A248" s="90">
        <f>+$A$224+COUNT(A$225:A247)*0.01+0.01</f>
        <v>25.080000000000002</v>
      </c>
      <c r="B248" s="250" t="s">
        <v>454</v>
      </c>
      <c r="C248" s="446" t="s">
        <v>449</v>
      </c>
      <c r="D248" s="93" t="s">
        <v>30</v>
      </c>
      <c r="E248" s="541"/>
      <c r="F248" s="124">
        <f>C248*E248</f>
        <v>0</v>
      </c>
      <c r="G248" s="258"/>
    </row>
    <row r="249" spans="1:7" s="93" customFormat="1" ht="25.75">
      <c r="A249" s="97"/>
      <c r="B249" s="230" t="s">
        <v>455</v>
      </c>
      <c r="C249" s="446"/>
      <c r="E249" s="510"/>
      <c r="F249" s="124"/>
      <c r="G249" s="258"/>
    </row>
    <row r="250" spans="1:7" s="93" customFormat="1">
      <c r="A250" s="97"/>
      <c r="B250" s="252" t="s">
        <v>456</v>
      </c>
      <c r="C250" s="446"/>
      <c r="E250" s="510"/>
      <c r="F250" s="124"/>
      <c r="G250" s="258"/>
    </row>
    <row r="251" spans="1:7" s="93" customFormat="1" ht="38.6">
      <c r="A251" s="90">
        <f>+$A$224+COUNT(A$225:A250)*0.01+0.01</f>
        <v>25.09</v>
      </c>
      <c r="B251" s="250" t="s">
        <v>457</v>
      </c>
      <c r="C251" s="446">
        <v>5</v>
      </c>
      <c r="D251" s="93" t="s">
        <v>30</v>
      </c>
      <c r="E251" s="541"/>
      <c r="F251" s="124">
        <f>C251*E251</f>
        <v>0</v>
      </c>
      <c r="G251" s="258"/>
    </row>
    <row r="252" spans="1:7" s="93" customFormat="1" ht="25.75">
      <c r="A252" s="97"/>
      <c r="B252" s="230" t="s">
        <v>458</v>
      </c>
      <c r="C252" s="446"/>
      <c r="E252" s="510"/>
      <c r="F252" s="124"/>
      <c r="G252" s="258"/>
    </row>
    <row r="253" spans="1:7" s="93" customFormat="1">
      <c r="A253" s="97"/>
      <c r="B253" s="252" t="s">
        <v>459</v>
      </c>
      <c r="C253" s="446"/>
      <c r="E253" s="510"/>
      <c r="F253" s="124"/>
      <c r="G253" s="258"/>
    </row>
    <row r="254" spans="1:7" s="93" customFormat="1" ht="38.6">
      <c r="A254" s="90">
        <f>+$A$224+COUNT(A$225:A253)*0.01+0.01</f>
        <v>25.1</v>
      </c>
      <c r="B254" s="250" t="s">
        <v>457</v>
      </c>
      <c r="C254" s="446">
        <v>3</v>
      </c>
      <c r="D254" s="93" t="s">
        <v>30</v>
      </c>
      <c r="E254" s="541"/>
      <c r="F254" s="124">
        <f>C254*E254</f>
        <v>0</v>
      </c>
      <c r="G254" s="258"/>
    </row>
    <row r="255" spans="1:7" s="93" customFormat="1" ht="25.75">
      <c r="A255" s="97"/>
      <c r="B255" s="230" t="s">
        <v>460</v>
      </c>
      <c r="C255" s="446"/>
      <c r="E255" s="510"/>
      <c r="F255" s="124"/>
      <c r="G255" s="258"/>
    </row>
    <row r="256" spans="1:7" s="93" customFormat="1">
      <c r="A256" s="97"/>
      <c r="B256" s="252" t="s">
        <v>461</v>
      </c>
      <c r="C256" s="446"/>
      <c r="E256" s="510"/>
      <c r="F256" s="124"/>
      <c r="G256" s="258"/>
    </row>
    <row r="257" spans="1:7" s="93" customFormat="1" ht="25.75">
      <c r="A257" s="90">
        <f>+$A$224+COUNT(A$225:A256)*0.01+0.01</f>
        <v>25.110000000000003</v>
      </c>
      <c r="B257" s="250" t="s">
        <v>462</v>
      </c>
      <c r="C257" s="446">
        <v>16</v>
      </c>
      <c r="D257" s="93" t="s">
        <v>30</v>
      </c>
      <c r="E257" s="541"/>
      <c r="F257" s="124">
        <f>C257*E257</f>
        <v>0</v>
      </c>
      <c r="G257" s="258"/>
    </row>
    <row r="258" spans="1:7" s="93" customFormat="1">
      <c r="A258" s="97"/>
      <c r="B258" s="230" t="s">
        <v>463</v>
      </c>
      <c r="C258" s="446"/>
      <c r="E258" s="510"/>
      <c r="F258" s="124"/>
      <c r="G258" s="258"/>
    </row>
    <row r="259" spans="1:7" s="93" customFormat="1">
      <c r="A259" s="97"/>
      <c r="B259" s="252" t="s">
        <v>464</v>
      </c>
      <c r="C259" s="446"/>
      <c r="E259" s="510"/>
      <c r="F259" s="124"/>
      <c r="G259" s="258"/>
    </row>
    <row r="260" spans="1:7" s="93" customFormat="1" ht="25.75">
      <c r="A260" s="90">
        <f>+$A$224+COUNT(A$225:A259)*0.01+0.01</f>
        <v>25.12</v>
      </c>
      <c r="B260" s="250" t="s">
        <v>465</v>
      </c>
      <c r="C260" s="446">
        <v>2</v>
      </c>
      <c r="D260" s="93" t="s">
        <v>30</v>
      </c>
      <c r="E260" s="541"/>
      <c r="F260" s="124">
        <f>C260*E260</f>
        <v>0</v>
      </c>
      <c r="G260" s="258"/>
    </row>
    <row r="261" spans="1:7" s="93" customFormat="1">
      <c r="A261" s="97"/>
      <c r="B261" s="230" t="s">
        <v>466</v>
      </c>
      <c r="C261" s="446"/>
      <c r="E261" s="510"/>
      <c r="F261" s="124"/>
      <c r="G261" s="258"/>
    </row>
    <row r="262" spans="1:7" s="93" customFormat="1">
      <c r="A262" s="97"/>
      <c r="B262" s="252" t="s">
        <v>467</v>
      </c>
      <c r="C262" s="446"/>
      <c r="E262" s="510"/>
      <c r="F262" s="124"/>
      <c r="G262" s="258"/>
    </row>
    <row r="263" spans="1:7" s="93" customFormat="1" ht="90">
      <c r="A263" s="90">
        <f>+$A$224+COUNT(A$225:A262)*0.01+0.01</f>
        <v>25.130000000000003</v>
      </c>
      <c r="B263" s="250" t="s">
        <v>468</v>
      </c>
      <c r="C263" s="446">
        <v>1</v>
      </c>
      <c r="D263" s="93" t="s">
        <v>30</v>
      </c>
      <c r="E263" s="541"/>
      <c r="F263" s="124">
        <f>C263*E263</f>
        <v>0</v>
      </c>
      <c r="G263" s="258"/>
    </row>
    <row r="264" spans="1:7" s="93" customFormat="1">
      <c r="A264" s="97"/>
      <c r="B264" s="230" t="s">
        <v>469</v>
      </c>
      <c r="C264" s="446"/>
      <c r="E264" s="510"/>
      <c r="F264" s="124"/>
      <c r="G264" s="258"/>
    </row>
    <row r="265" spans="1:7" s="93" customFormat="1">
      <c r="A265" s="97"/>
      <c r="B265" s="230" t="s">
        <v>474</v>
      </c>
      <c r="C265" s="446" t="s">
        <v>427</v>
      </c>
      <c r="D265" s="93" t="s">
        <v>30</v>
      </c>
      <c r="E265" s="541"/>
      <c r="F265" s="124">
        <f>C265*E265</f>
        <v>0</v>
      </c>
      <c r="G265" s="258"/>
    </row>
    <row r="266" spans="1:7" s="93" customFormat="1" ht="38.6">
      <c r="A266" s="90">
        <f>+$A$224+COUNT(A$225:A265)*0.01+0.01</f>
        <v>25.14</v>
      </c>
      <c r="B266" s="259" t="s">
        <v>476</v>
      </c>
      <c r="C266" s="446" t="s">
        <v>427</v>
      </c>
      <c r="D266" s="93" t="s">
        <v>30</v>
      </c>
      <c r="E266" s="541"/>
      <c r="F266" s="124">
        <f>C266*E266</f>
        <v>0</v>
      </c>
      <c r="G266" s="258"/>
    </row>
    <row r="267" spans="1:7" s="93" customFormat="1" ht="13.3" thickBot="1">
      <c r="A267" s="97"/>
      <c r="B267" s="114"/>
      <c r="C267" s="446"/>
      <c r="E267" s="510"/>
      <c r="F267" s="124"/>
      <c r="G267" s="258"/>
    </row>
    <row r="268" spans="1:7" s="93" customFormat="1" ht="13.3" thickBot="1">
      <c r="A268" s="256"/>
      <c r="B268" s="256" t="s">
        <v>475</v>
      </c>
      <c r="C268" s="257"/>
      <c r="D268" s="256"/>
      <c r="E268" s="517"/>
      <c r="F268" s="257">
        <f>SUM(F227:F267)</f>
        <v>0</v>
      </c>
      <c r="G268" s="258"/>
    </row>
    <row r="269" spans="1:7" s="93" customFormat="1">
      <c r="A269" s="97"/>
      <c r="B269" s="114"/>
      <c r="C269" s="446"/>
      <c r="E269" s="510"/>
      <c r="F269" s="124"/>
      <c r="G269" s="258"/>
    </row>
  </sheetData>
  <sheetProtection algorithmName="SHA-512" hashValue="28OVIOFuvp+kQ93zZzpQiKio9yH9D5+8CvL87WKuPOssdT8mk2L+1+GhjM/FMpOdXvr1kCuHgixvPhKDnpthzg==" saltValue="wryjEh7JhpMbbfQ86M+8GA==" spinCount="100000" sheet="1" scenarios="1" selectLockedCells="1"/>
  <pageMargins left="0.78740157480314965" right="0.59055118110236227" top="1.0629921259842521" bottom="0.98425196850393704" header="0.31496062992125984" footer="0.39370078740157483"/>
  <pageSetup paperSize="9" firstPageNumber="0" orientation="portrait" horizontalDpi="300" verticalDpi="300" r:id="rId1"/>
  <headerFooter alignWithMargins="0">
    <oddHeader>&amp;L&amp;G</oddHeader>
    <oddFooter>&amp;L&amp;8Dokument: &amp;F&amp;C&amp;"Calibri,Regular"&amp;9Stran: &amp;P/&amp;N</oddFooter>
  </headerFooter>
  <rowBreaks count="6" manualBreakCount="6">
    <brk id="31" max="16383" man="1"/>
    <brk id="136" max="16383" man="1"/>
    <brk id="160" max="16383" man="1"/>
    <brk id="196" max="16383" man="1"/>
    <brk id="222" max="16383" man="1"/>
    <brk id="244" max="16383"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6AE03-167C-F94B-B9D1-DC94C04A4464}">
  <sheetPr codeName="List15"/>
  <dimension ref="A1:IU216"/>
  <sheetViews>
    <sheetView view="pageBreakPreview" zoomScale="139" zoomScaleNormal="100" zoomScaleSheetLayoutView="139" workbookViewId="0">
      <pane ySplit="1" topLeftCell="A187" activePane="bottomLeft" state="frozen"/>
      <selection activeCell="O464" sqref="O464"/>
      <selection pane="bottomLeft" activeCell="E217" sqref="E217"/>
    </sheetView>
  </sheetViews>
  <sheetFormatPr defaultColWidth="10.140625" defaultRowHeight="12.9"/>
  <cols>
    <col min="1" max="1" width="5.140625" style="165" customWidth="1"/>
    <col min="2" max="2" width="45.640625" style="166" customWidth="1"/>
    <col min="3" max="3" width="6.640625" style="482" customWidth="1"/>
    <col min="4" max="4" width="5.640625" style="96" customWidth="1"/>
    <col min="5" max="5" width="9.140625" style="535" customWidth="1"/>
    <col min="6" max="6" width="10.640625" style="479" customWidth="1"/>
    <col min="7" max="7" width="15.640625" style="167" customWidth="1"/>
    <col min="8" max="16384" width="10.140625" style="96"/>
  </cols>
  <sheetData>
    <row r="1" spans="1:255" s="22" customFormat="1">
      <c r="A1" s="58" t="s">
        <v>4</v>
      </c>
      <c r="B1" s="22" t="s">
        <v>5</v>
      </c>
      <c r="C1" s="417" t="s">
        <v>6</v>
      </c>
      <c r="D1" s="22" t="s">
        <v>7</v>
      </c>
      <c r="E1" s="518" t="s">
        <v>8</v>
      </c>
      <c r="F1" s="483" t="s">
        <v>9</v>
      </c>
    </row>
    <row r="3" spans="1:255" s="28" customFormat="1">
      <c r="A3" s="59">
        <v>26</v>
      </c>
      <c r="B3" s="59" t="s">
        <v>803</v>
      </c>
      <c r="C3" s="370"/>
      <c r="D3" s="61"/>
      <c r="E3" s="442"/>
      <c r="F3" s="443"/>
      <c r="G3" s="63"/>
    </row>
    <row r="4" spans="1:255" s="28" customFormat="1">
      <c r="A4" s="64"/>
      <c r="B4" s="65" t="s">
        <v>13</v>
      </c>
      <c r="C4" s="370"/>
      <c r="D4" s="61"/>
      <c r="E4" s="442"/>
      <c r="F4" s="443"/>
      <c r="G4" s="63"/>
    </row>
    <row r="5" spans="1:255" s="28" customFormat="1">
      <c r="A5" s="64"/>
      <c r="B5" s="65"/>
      <c r="C5" s="370"/>
      <c r="D5" s="61"/>
      <c r="E5" s="442"/>
      <c r="F5" s="443"/>
      <c r="G5" s="63"/>
    </row>
    <row r="6" spans="1:255" s="28" customFormat="1">
      <c r="A6" s="64"/>
      <c r="B6" s="66"/>
      <c r="C6" s="370"/>
      <c r="D6" s="61"/>
      <c r="E6" s="442"/>
      <c r="F6" s="443"/>
      <c r="G6" s="63"/>
    </row>
    <row r="7" spans="1:255" s="70" customFormat="1" ht="25.75">
      <c r="A7" s="67">
        <f>+$A$3+COUNT(#REF!)*0.01+0.01</f>
        <v>26.01</v>
      </c>
      <c r="B7" s="68" t="s">
        <v>36</v>
      </c>
      <c r="C7" s="370"/>
      <c r="D7" s="61"/>
      <c r="E7" s="519"/>
      <c r="F7" s="484"/>
      <c r="G7" s="69"/>
      <c r="IS7" s="71"/>
      <c r="IT7" s="28"/>
      <c r="IU7" s="28"/>
    </row>
    <row r="8" spans="1:255" s="70" customFormat="1">
      <c r="A8" s="72" t="s">
        <v>11</v>
      </c>
      <c r="B8" s="68" t="s">
        <v>38</v>
      </c>
      <c r="C8" s="370">
        <v>80</v>
      </c>
      <c r="D8" s="61" t="s">
        <v>12</v>
      </c>
      <c r="E8" s="552"/>
      <c r="F8" s="490">
        <f>C8*E8</f>
        <v>0</v>
      </c>
      <c r="G8" s="63"/>
      <c r="IS8" s="71"/>
      <c r="IT8" s="28"/>
      <c r="IU8" s="28"/>
    </row>
    <row r="9" spans="1:255" s="70" customFormat="1">
      <c r="A9" s="72" t="s">
        <v>11</v>
      </c>
      <c r="B9" s="68" t="s">
        <v>39</v>
      </c>
      <c r="C9" s="370">
        <v>50</v>
      </c>
      <c r="D9" s="61" t="s">
        <v>12</v>
      </c>
      <c r="E9" s="552"/>
      <c r="F9" s="490">
        <f>C9*E9</f>
        <v>0</v>
      </c>
      <c r="G9" s="63"/>
      <c r="IS9" s="71"/>
      <c r="IT9" s="28"/>
      <c r="IU9" s="28"/>
    </row>
    <row r="10" spans="1:255" s="70" customFormat="1">
      <c r="A10" s="72" t="s">
        <v>11</v>
      </c>
      <c r="B10" s="68" t="s">
        <v>40</v>
      </c>
      <c r="C10" s="370">
        <v>130</v>
      </c>
      <c r="D10" s="61" t="s">
        <v>12</v>
      </c>
      <c r="E10" s="552"/>
      <c r="F10" s="490">
        <f>C10*E10</f>
        <v>0</v>
      </c>
      <c r="G10" s="63"/>
      <c r="IS10" s="71"/>
      <c r="IT10" s="28"/>
      <c r="IU10" s="28"/>
    </row>
    <row r="11" spans="1:255" s="28" customFormat="1">
      <c r="A11" s="64"/>
      <c r="B11" s="73"/>
      <c r="C11" s="370"/>
      <c r="D11" s="61"/>
      <c r="E11" s="442"/>
      <c r="F11" s="443"/>
      <c r="G11" s="63"/>
      <c r="L11" s="70"/>
    </row>
    <row r="12" spans="1:255" s="70" customFormat="1" ht="25.75">
      <c r="A12" s="67">
        <f>+$A$3+COUNT(A$6:A11)*0.01+0.01</f>
        <v>26.020000000000003</v>
      </c>
      <c r="B12" s="68" t="s">
        <v>63</v>
      </c>
      <c r="C12" s="370">
        <v>30</v>
      </c>
      <c r="D12" s="61" t="s">
        <v>12</v>
      </c>
      <c r="E12" s="552"/>
      <c r="F12" s="490">
        <f>C12*E12</f>
        <v>0</v>
      </c>
      <c r="G12" s="63"/>
      <c r="IS12" s="71"/>
      <c r="IT12" s="28"/>
      <c r="IU12" s="28"/>
    </row>
    <row r="13" spans="1:255" s="70" customFormat="1">
      <c r="A13" s="79"/>
      <c r="B13" s="68"/>
      <c r="C13" s="370"/>
      <c r="D13" s="61"/>
      <c r="E13" s="442"/>
      <c r="F13" s="443"/>
      <c r="G13" s="63"/>
      <c r="IS13" s="71"/>
      <c r="IT13" s="28"/>
      <c r="IU13" s="28"/>
    </row>
    <row r="14" spans="1:255" s="37" customFormat="1">
      <c r="A14" s="67">
        <f>+$A$3+COUNT(A$6:A13)*0.01+0.01</f>
        <v>26.03</v>
      </c>
      <c r="B14" s="74" t="s">
        <v>84</v>
      </c>
      <c r="C14" s="367"/>
      <c r="D14" s="75"/>
      <c r="E14" s="408"/>
      <c r="F14" s="490"/>
      <c r="G14" s="77"/>
      <c r="IB14" s="28"/>
      <c r="IC14" s="28"/>
      <c r="ID14" s="28"/>
      <c r="IE14" s="28"/>
      <c r="IF14" s="28"/>
      <c r="IG14" s="28"/>
      <c r="IH14" s="28"/>
      <c r="II14" s="28"/>
      <c r="IJ14" s="28"/>
      <c r="IK14" s="28"/>
      <c r="IL14" s="28"/>
      <c r="IM14" s="28"/>
      <c r="IN14" s="28"/>
      <c r="IO14" s="28"/>
      <c r="IP14" s="28"/>
      <c r="IQ14" s="28"/>
      <c r="IR14" s="28"/>
      <c r="IS14" s="28"/>
      <c r="IT14" s="28"/>
      <c r="IU14" s="28"/>
    </row>
    <row r="15" spans="1:255" s="37" customFormat="1">
      <c r="A15" s="72" t="s">
        <v>11</v>
      </c>
      <c r="B15" s="78" t="s">
        <v>163</v>
      </c>
      <c r="C15" s="367">
        <v>350</v>
      </c>
      <c r="D15" s="75" t="s">
        <v>12</v>
      </c>
      <c r="E15" s="507"/>
      <c r="F15" s="490">
        <f>C15*E15</f>
        <v>0</v>
      </c>
      <c r="G15" s="77"/>
      <c r="H15" s="93"/>
      <c r="IB15" s="28"/>
      <c r="IC15" s="28"/>
      <c r="ID15" s="28"/>
      <c r="IE15" s="28"/>
      <c r="IF15" s="28"/>
      <c r="IG15" s="28"/>
      <c r="IH15" s="28"/>
      <c r="II15" s="28"/>
      <c r="IJ15" s="28"/>
      <c r="IK15" s="28"/>
      <c r="IL15" s="28"/>
      <c r="IM15" s="28"/>
      <c r="IN15" s="28"/>
      <c r="IO15" s="28"/>
      <c r="IP15" s="28"/>
      <c r="IQ15" s="28"/>
      <c r="IR15" s="28"/>
      <c r="IS15" s="28"/>
      <c r="IT15" s="28"/>
      <c r="IU15" s="28"/>
    </row>
    <row r="16" spans="1:255" s="28" customFormat="1">
      <c r="A16" s="72" t="s">
        <v>11</v>
      </c>
      <c r="B16" s="78" t="s">
        <v>162</v>
      </c>
      <c r="C16" s="370">
        <v>950</v>
      </c>
      <c r="D16" s="61" t="s">
        <v>12</v>
      </c>
      <c r="E16" s="507"/>
      <c r="F16" s="490">
        <f>C16*E16</f>
        <v>0</v>
      </c>
      <c r="G16" s="77"/>
      <c r="H16" s="93"/>
    </row>
    <row r="17" spans="1:255" s="28" customFormat="1">
      <c r="A17" s="79"/>
      <c r="B17" s="68"/>
      <c r="C17" s="370"/>
      <c r="D17" s="80"/>
      <c r="E17" s="408"/>
      <c r="F17" s="490"/>
      <c r="G17" s="77"/>
    </row>
    <row r="18" spans="1:255" s="28" customFormat="1">
      <c r="A18" s="67">
        <f>+$A$3+COUNT(A$6:A17)*0.01+0.01</f>
        <v>26.040000000000003</v>
      </c>
      <c r="B18" s="81" t="s">
        <v>41</v>
      </c>
      <c r="C18" s="208">
        <v>15</v>
      </c>
      <c r="D18" s="82" t="s">
        <v>10</v>
      </c>
      <c r="E18" s="507"/>
      <c r="F18" s="490">
        <f>C18*E18</f>
        <v>0</v>
      </c>
    </row>
    <row r="19" spans="1:255" s="28" customFormat="1">
      <c r="A19" s="83"/>
      <c r="B19" s="81"/>
      <c r="C19" s="208"/>
      <c r="D19" s="70"/>
      <c r="E19" s="520"/>
      <c r="F19" s="485"/>
    </row>
    <row r="20" spans="1:255" s="28" customFormat="1" ht="25.75">
      <c r="A20" s="67">
        <f>+$A$3+COUNT(A$6:A19)*0.01+0.01</f>
        <v>26.05</v>
      </c>
      <c r="B20" s="81" t="s">
        <v>164</v>
      </c>
      <c r="C20" s="208">
        <v>30</v>
      </c>
      <c r="D20" s="82" t="s">
        <v>12</v>
      </c>
      <c r="E20" s="507"/>
      <c r="F20" s="490">
        <f>C20*E20</f>
        <v>0</v>
      </c>
    </row>
    <row r="21" spans="1:255" s="87" customFormat="1">
      <c r="A21" s="83"/>
      <c r="B21" s="35"/>
      <c r="C21" s="463"/>
      <c r="D21" s="84"/>
      <c r="E21" s="521"/>
      <c r="F21" s="490"/>
      <c r="G21" s="86"/>
      <c r="HW21" s="88"/>
      <c r="HX21" s="88"/>
      <c r="HY21" s="89"/>
      <c r="HZ21" s="89"/>
      <c r="IA21" s="89"/>
      <c r="IB21" s="89"/>
      <c r="IC21" s="89"/>
      <c r="ID21" s="88"/>
      <c r="IE21" s="88"/>
      <c r="IF21" s="88"/>
      <c r="IG21" s="88"/>
      <c r="IH21" s="88"/>
      <c r="II21" s="88"/>
      <c r="IJ21" s="88"/>
      <c r="IK21" s="88"/>
      <c r="IL21" s="88"/>
      <c r="IM21" s="88"/>
      <c r="IN21" s="88"/>
      <c r="IO21" s="88"/>
      <c r="IP21" s="88"/>
      <c r="IQ21" s="88"/>
      <c r="IR21" s="88"/>
      <c r="IS21" s="88"/>
      <c r="IT21" s="88"/>
      <c r="IU21" s="88"/>
    </row>
    <row r="22" spans="1:255" s="28" customFormat="1" ht="53.25" customHeight="1">
      <c r="A22" s="90">
        <f>+$A$3+COUNT(A$6:A21)*0.01+0.01</f>
        <v>26.060000000000002</v>
      </c>
      <c r="B22" s="68" t="s">
        <v>72</v>
      </c>
      <c r="C22" s="370">
        <v>4</v>
      </c>
      <c r="D22" s="80" t="s">
        <v>10</v>
      </c>
      <c r="E22" s="507"/>
      <c r="F22" s="490">
        <f>C22*E22</f>
        <v>0</v>
      </c>
      <c r="G22" s="77"/>
    </row>
    <row r="23" spans="1:255" s="28" customFormat="1">
      <c r="A23" s="90"/>
      <c r="B23" s="68"/>
      <c r="C23" s="370"/>
      <c r="D23" s="80"/>
      <c r="E23" s="408"/>
      <c r="F23" s="490"/>
      <c r="G23" s="77"/>
    </row>
    <row r="24" spans="1:255" s="93" customFormat="1" ht="38.6">
      <c r="A24" s="67">
        <f>+$A$3+COUNT(A$6:A23)*0.01+0.01</f>
        <v>26.07</v>
      </c>
      <c r="B24" s="91" t="s">
        <v>625</v>
      </c>
      <c r="C24" s="124">
        <v>1</v>
      </c>
      <c r="D24" s="93" t="s">
        <v>33</v>
      </c>
      <c r="E24" s="553"/>
      <c r="F24" s="490">
        <f>C24*E24</f>
        <v>0</v>
      </c>
      <c r="G24" s="95"/>
      <c r="IT24" s="96"/>
      <c r="IU24" s="96"/>
    </row>
    <row r="25" spans="1:255" s="93" customFormat="1">
      <c r="A25" s="67"/>
      <c r="B25" s="91"/>
      <c r="C25" s="124"/>
      <c r="E25" s="522"/>
      <c r="F25" s="490"/>
      <c r="G25" s="95"/>
      <c r="IT25" s="96"/>
      <c r="IU25" s="96"/>
    </row>
    <row r="26" spans="1:255" s="93" customFormat="1">
      <c r="A26" s="67">
        <f>+$A$3+COUNT(A$6:A25)*0.01+0.01</f>
        <v>26.080000000000002</v>
      </c>
      <c r="B26" s="91" t="s">
        <v>54</v>
      </c>
      <c r="C26" s="124">
        <v>2</v>
      </c>
      <c r="D26" s="93" t="s">
        <v>33</v>
      </c>
      <c r="E26" s="553"/>
      <c r="F26" s="490">
        <f>C26*E26</f>
        <v>0</v>
      </c>
      <c r="G26" s="95"/>
      <c r="IT26" s="96"/>
      <c r="IU26" s="96"/>
    </row>
    <row r="27" spans="1:255" s="93" customFormat="1" ht="15.45">
      <c r="A27" s="97"/>
      <c r="B27" s="4"/>
      <c r="C27" s="124"/>
      <c r="E27" s="522"/>
      <c r="F27" s="308"/>
      <c r="G27" s="95"/>
      <c r="IT27" s="96"/>
      <c r="IU27" s="96"/>
    </row>
    <row r="28" spans="1:255" s="93" customFormat="1" ht="25.75">
      <c r="A28" s="67">
        <f>+$A$3+COUNT(A$6:A27)*0.01+0.01</f>
        <v>26.09</v>
      </c>
      <c r="B28" s="91" t="s">
        <v>626</v>
      </c>
      <c r="C28" s="124">
        <v>22</v>
      </c>
      <c r="D28" s="93" t="s">
        <v>33</v>
      </c>
      <c r="E28" s="553"/>
      <c r="F28" s="490">
        <f>C28*E28</f>
        <v>0</v>
      </c>
      <c r="G28" s="92"/>
      <c r="IT28" s="96"/>
      <c r="IU28" s="96"/>
    </row>
    <row r="29" spans="1:255" s="93" customFormat="1">
      <c r="A29" s="97"/>
      <c r="B29" s="99"/>
      <c r="C29" s="446"/>
      <c r="E29" s="522"/>
      <c r="F29" s="308"/>
      <c r="G29" s="98"/>
      <c r="IT29" s="96"/>
      <c r="IU29" s="96"/>
    </row>
    <row r="30" spans="1:255" s="93" customFormat="1" ht="25.75">
      <c r="A30" s="67">
        <f>+$A$3+COUNT(A$6:A29)*0.01+0.01</f>
        <v>26.1</v>
      </c>
      <c r="B30" s="91" t="s">
        <v>627</v>
      </c>
      <c r="C30" s="124">
        <v>26</v>
      </c>
      <c r="D30" s="93" t="s">
        <v>33</v>
      </c>
      <c r="E30" s="553"/>
      <c r="F30" s="490">
        <f>C30*E30</f>
        <v>0</v>
      </c>
      <c r="G30" s="92"/>
      <c r="IT30" s="96"/>
      <c r="IU30" s="96"/>
    </row>
    <row r="31" spans="1:255" s="93" customFormat="1">
      <c r="A31" s="97"/>
      <c r="B31" s="99"/>
      <c r="C31" s="446"/>
      <c r="E31" s="522"/>
      <c r="F31" s="308"/>
      <c r="G31" s="98"/>
      <c r="IT31" s="96"/>
      <c r="IU31" s="96"/>
    </row>
    <row r="32" spans="1:255" s="93" customFormat="1" ht="29.25" customHeight="1">
      <c r="A32" s="67">
        <f>+$A$3+COUNT(A$6:A31)*0.01+0.01</f>
        <v>26.110000000000003</v>
      </c>
      <c r="B32" s="91" t="s">
        <v>628</v>
      </c>
      <c r="C32" s="124">
        <v>8</v>
      </c>
      <c r="D32" s="93" t="s">
        <v>33</v>
      </c>
      <c r="E32" s="553"/>
      <c r="F32" s="490">
        <f>C32*E32</f>
        <v>0</v>
      </c>
      <c r="G32" s="92"/>
      <c r="IT32" s="96"/>
      <c r="IU32" s="96"/>
    </row>
    <row r="33" spans="1:255" s="112" customFormat="1">
      <c r="A33" s="272"/>
      <c r="B33" s="273"/>
      <c r="C33" s="124"/>
      <c r="D33" s="93"/>
      <c r="E33" s="522"/>
      <c r="F33" s="490"/>
      <c r="G33" s="92"/>
      <c r="IT33" s="96"/>
      <c r="IU33" s="96"/>
    </row>
    <row r="34" spans="1:255" s="93" customFormat="1" ht="25.75">
      <c r="A34" s="67">
        <f>+$A$3+COUNT(A$6:A33)*0.01+0.01</f>
        <v>26.12</v>
      </c>
      <c r="B34" s="91" t="s">
        <v>629</v>
      </c>
      <c r="C34" s="124">
        <v>3100</v>
      </c>
      <c r="D34" s="93" t="s">
        <v>12</v>
      </c>
      <c r="E34" s="553"/>
      <c r="F34" s="490">
        <f>C34*E34</f>
        <v>0</v>
      </c>
      <c r="G34" s="92"/>
      <c r="IT34" s="96"/>
      <c r="IU34" s="96"/>
    </row>
    <row r="35" spans="1:255" s="93" customFormat="1">
      <c r="A35" s="67"/>
      <c r="B35" s="91"/>
      <c r="C35" s="124"/>
      <c r="E35" s="522"/>
      <c r="F35" s="490"/>
      <c r="G35" s="92"/>
      <c r="IT35" s="96"/>
      <c r="IU35" s="96"/>
    </row>
    <row r="36" spans="1:255" s="93" customFormat="1" ht="38.6">
      <c r="A36" s="67">
        <f>+$A$3+COUNT(A$6:A35)*0.01+0.01</f>
        <v>26.130000000000003</v>
      </c>
      <c r="B36" s="91" t="s">
        <v>630</v>
      </c>
      <c r="C36" s="124">
        <v>10</v>
      </c>
      <c r="D36" s="93" t="s">
        <v>10</v>
      </c>
      <c r="E36" s="553"/>
      <c r="F36" s="490">
        <f>C36*E36</f>
        <v>0</v>
      </c>
      <c r="G36" s="92"/>
      <c r="IT36" s="96"/>
      <c r="IU36" s="96"/>
    </row>
    <row r="37" spans="1:255" s="93" customFormat="1">
      <c r="A37" s="97"/>
      <c r="B37" s="91"/>
      <c r="C37" s="446"/>
      <c r="E37" s="522"/>
      <c r="F37" s="308"/>
      <c r="G37" s="100"/>
      <c r="IT37" s="96"/>
      <c r="IU37" s="96"/>
    </row>
    <row r="38" spans="1:255" s="93" customFormat="1" ht="54.75" customHeight="1">
      <c r="A38" s="67">
        <f>+$A$3+COUNT(A$6:A37)*0.01+0.01</f>
        <v>26.14</v>
      </c>
      <c r="B38" s="91" t="s">
        <v>631</v>
      </c>
      <c r="C38" s="124">
        <v>12</v>
      </c>
      <c r="D38" s="93" t="s">
        <v>10</v>
      </c>
      <c r="E38" s="553"/>
      <c r="F38" s="490">
        <f>C38*E38</f>
        <v>0</v>
      </c>
      <c r="G38" s="92"/>
      <c r="IT38" s="96"/>
      <c r="IU38" s="96"/>
    </row>
    <row r="39" spans="1:255" s="93" customFormat="1">
      <c r="A39" s="97"/>
      <c r="B39" s="91"/>
      <c r="C39" s="446"/>
      <c r="E39" s="522"/>
      <c r="F39" s="308"/>
      <c r="G39" s="95"/>
      <c r="IT39" s="96"/>
      <c r="IU39" s="96"/>
    </row>
    <row r="40" spans="1:255" s="93" customFormat="1" ht="54.75" customHeight="1">
      <c r="A40" s="67">
        <f>+$A$3+COUNT(A$6:A39)*0.01+0.01</f>
        <v>26.150000000000002</v>
      </c>
      <c r="B40" s="91" t="s">
        <v>632</v>
      </c>
      <c r="C40" s="124">
        <v>19</v>
      </c>
      <c r="D40" s="93" t="s">
        <v>10</v>
      </c>
      <c r="E40" s="553"/>
      <c r="F40" s="490">
        <f>C40*E40</f>
        <v>0</v>
      </c>
      <c r="G40" s="92"/>
      <c r="IT40" s="96"/>
      <c r="IU40" s="96"/>
    </row>
    <row r="41" spans="1:255" s="93" customFormat="1">
      <c r="A41" s="97"/>
      <c r="B41" s="91"/>
      <c r="C41" s="446"/>
      <c r="E41" s="522"/>
      <c r="F41" s="308"/>
      <c r="G41" s="100"/>
      <c r="IT41" s="96"/>
      <c r="IU41" s="96"/>
    </row>
    <row r="42" spans="1:255" s="93" customFormat="1" ht="57" customHeight="1">
      <c r="A42" s="67">
        <f>+$A$3+COUNT(A$6:A41)*0.01+0.01</f>
        <v>26.16</v>
      </c>
      <c r="B42" s="91" t="s">
        <v>633</v>
      </c>
      <c r="C42" s="124">
        <v>10</v>
      </c>
      <c r="D42" s="93" t="s">
        <v>10</v>
      </c>
      <c r="E42" s="553"/>
      <c r="F42" s="490">
        <f>C42*E42</f>
        <v>0</v>
      </c>
      <c r="G42" s="92"/>
      <c r="IT42" s="96"/>
      <c r="IU42" s="96"/>
    </row>
    <row r="43" spans="1:255" s="93" customFormat="1">
      <c r="A43" s="67"/>
      <c r="B43" s="91"/>
      <c r="C43" s="124"/>
      <c r="E43" s="522"/>
      <c r="F43" s="490"/>
      <c r="G43" s="95"/>
      <c r="IT43" s="96"/>
      <c r="IU43" s="96"/>
    </row>
    <row r="44" spans="1:255" s="93" customFormat="1" ht="40.5" customHeight="1">
      <c r="A44" s="67">
        <f>+$A$3+COUNT(A$6:A43)*0.01+0.01</f>
        <v>26.17</v>
      </c>
      <c r="B44" s="91" t="s">
        <v>73</v>
      </c>
      <c r="C44" s="124">
        <v>10</v>
      </c>
      <c r="D44" s="93" t="s">
        <v>10</v>
      </c>
      <c r="E44" s="553"/>
      <c r="F44" s="490">
        <f>C44*E44</f>
        <v>0</v>
      </c>
      <c r="G44" s="92"/>
      <c r="IT44" s="96"/>
      <c r="IU44" s="96"/>
    </row>
    <row r="45" spans="1:255" s="93" customFormat="1">
      <c r="A45" s="67"/>
      <c r="B45" s="91"/>
      <c r="C45" s="124"/>
      <c r="E45" s="522"/>
      <c r="F45" s="490"/>
      <c r="G45" s="95"/>
      <c r="IT45" s="96"/>
      <c r="IU45" s="96"/>
    </row>
    <row r="46" spans="1:255" s="93" customFormat="1">
      <c r="A46" s="67">
        <f>+$A$3+COUNT(A$6:A45)*0.01+0.01</f>
        <v>26.180000000000003</v>
      </c>
      <c r="B46" s="91" t="s">
        <v>634</v>
      </c>
      <c r="C46" s="124">
        <v>6</v>
      </c>
      <c r="D46" s="93" t="s">
        <v>33</v>
      </c>
      <c r="E46" s="554"/>
      <c r="F46" s="491">
        <f>C46*E46</f>
        <v>0</v>
      </c>
      <c r="G46" s="92"/>
      <c r="IT46" s="96"/>
      <c r="IU46" s="96"/>
    </row>
    <row r="47" spans="1:255" s="93" customFormat="1">
      <c r="A47" s="67"/>
      <c r="B47" s="91"/>
      <c r="C47" s="124"/>
      <c r="E47" s="524"/>
      <c r="F47" s="491"/>
      <c r="G47" s="95"/>
      <c r="IT47" s="96"/>
      <c r="IU47" s="96"/>
    </row>
    <row r="48" spans="1:255" s="93" customFormat="1">
      <c r="A48" s="67">
        <f>+$A$3+COUNT(A$6:A47)*0.01+0.01</f>
        <v>26.19</v>
      </c>
      <c r="B48" s="91" t="s">
        <v>60</v>
      </c>
      <c r="C48" s="124">
        <v>1</v>
      </c>
      <c r="D48" s="93" t="s">
        <v>10</v>
      </c>
      <c r="E48" s="554"/>
      <c r="F48" s="491">
        <f>C48*E48</f>
        <v>0</v>
      </c>
      <c r="G48" s="95"/>
      <c r="IT48" s="96"/>
      <c r="IU48" s="96"/>
    </row>
    <row r="49" spans="1:255" s="93" customFormat="1">
      <c r="A49" s="67"/>
      <c r="B49" s="91"/>
      <c r="C49" s="124"/>
      <c r="E49" s="524"/>
      <c r="F49" s="491"/>
      <c r="G49" s="95"/>
      <c r="IT49" s="96"/>
      <c r="IU49" s="96"/>
    </row>
    <row r="50" spans="1:255" s="101" customFormat="1" ht="25.75">
      <c r="A50" s="67">
        <f>+$A$3+COUNT(A$6:A49)*0.01+0.01</f>
        <v>26.200000000000003</v>
      </c>
      <c r="B50" s="91" t="s">
        <v>61</v>
      </c>
      <c r="C50" s="124">
        <v>1</v>
      </c>
      <c r="D50" s="93" t="s">
        <v>10</v>
      </c>
      <c r="E50" s="554"/>
      <c r="F50" s="491">
        <f>C50*E50</f>
        <v>0</v>
      </c>
      <c r="G50" s="95"/>
      <c r="IT50" s="102"/>
      <c r="IU50" s="102"/>
    </row>
    <row r="51" spans="1:255" s="101" customFormat="1">
      <c r="A51" s="103"/>
      <c r="B51" s="104"/>
      <c r="C51" s="124"/>
      <c r="E51" s="536"/>
      <c r="F51" s="491"/>
      <c r="G51" s="95"/>
      <c r="IT51" s="102"/>
      <c r="IU51" s="102"/>
    </row>
    <row r="52" spans="1:255" s="28" customFormat="1" ht="25.75">
      <c r="A52" s="67">
        <f>+$A$3+COUNT(A$6:A51)*0.01+0.01</f>
        <v>26.21</v>
      </c>
      <c r="B52" s="105" t="s">
        <v>251</v>
      </c>
      <c r="C52" s="124">
        <v>12</v>
      </c>
      <c r="D52" s="70" t="s">
        <v>10</v>
      </c>
      <c r="E52" s="553"/>
      <c r="F52" s="491">
        <f>C52*E52</f>
        <v>0</v>
      </c>
      <c r="G52" s="106"/>
    </row>
    <row r="53" spans="1:255" s="28" customFormat="1" ht="13.5" customHeight="1">
      <c r="A53" s="67"/>
      <c r="B53" s="105"/>
      <c r="C53" s="208"/>
      <c r="D53" s="70"/>
      <c r="E53" s="522"/>
      <c r="F53" s="490"/>
      <c r="G53" s="106"/>
    </row>
    <row r="54" spans="1:255" s="28" customFormat="1" ht="66" customHeight="1">
      <c r="A54" s="67">
        <f>+$A$3+COUNT(A$6:A53)*0.01+0.01</f>
        <v>26.220000000000002</v>
      </c>
      <c r="B54" s="105" t="s">
        <v>252</v>
      </c>
      <c r="C54" s="208">
        <v>1</v>
      </c>
      <c r="D54" s="70" t="s">
        <v>10</v>
      </c>
      <c r="E54" s="553"/>
      <c r="F54" s="490">
        <f>C54*E54</f>
        <v>0</v>
      </c>
      <c r="G54" s="106"/>
    </row>
    <row r="55" spans="1:255" s="37" customFormat="1" ht="13.3" thickBot="1">
      <c r="A55" s="107"/>
      <c r="B55" s="108"/>
      <c r="C55" s="356"/>
      <c r="D55" s="109"/>
      <c r="E55" s="388"/>
      <c r="F55" s="489"/>
      <c r="G55" s="110"/>
      <c r="IN55" s="28"/>
      <c r="IO55" s="28"/>
      <c r="IP55" s="28"/>
      <c r="IQ55" s="28"/>
      <c r="IR55" s="28"/>
      <c r="IS55" s="28"/>
      <c r="IT55" s="28"/>
      <c r="IU55" s="28"/>
    </row>
    <row r="56" spans="1:255" s="93" customFormat="1" ht="13.3" thickTop="1">
      <c r="A56" s="97"/>
      <c r="B56" s="111" t="s">
        <v>659</v>
      </c>
      <c r="C56" s="448"/>
      <c r="E56" s="522"/>
      <c r="F56" s="492">
        <f>SUM(F8:F55)</f>
        <v>0</v>
      </c>
      <c r="G56" s="95"/>
      <c r="IT56" s="96"/>
      <c r="IU56" s="96"/>
    </row>
    <row r="57" spans="1:255" s="93" customFormat="1">
      <c r="A57" s="97"/>
      <c r="B57" s="111"/>
      <c r="C57" s="448"/>
      <c r="E57" s="522"/>
      <c r="F57" s="492"/>
      <c r="G57" s="95"/>
      <c r="IT57" s="96"/>
      <c r="IU57" s="96"/>
    </row>
    <row r="58" spans="1:255" s="93" customFormat="1">
      <c r="A58" s="97"/>
      <c r="B58" s="111"/>
      <c r="C58" s="448"/>
      <c r="E58" s="522"/>
      <c r="F58" s="492"/>
      <c r="G58" s="95"/>
      <c r="IT58" s="96"/>
      <c r="IU58" s="96"/>
    </row>
    <row r="59" spans="1:255" s="93" customFormat="1">
      <c r="A59" s="97"/>
      <c r="B59" s="111"/>
      <c r="C59" s="448"/>
      <c r="E59" s="522"/>
      <c r="F59" s="492"/>
      <c r="G59" s="95"/>
      <c r="IT59" s="96"/>
      <c r="IU59" s="96"/>
    </row>
    <row r="60" spans="1:255" s="93" customFormat="1">
      <c r="A60" s="59">
        <v>27</v>
      </c>
      <c r="B60" s="59" t="s">
        <v>822</v>
      </c>
      <c r="C60" s="448"/>
      <c r="D60" s="113"/>
      <c r="E60" s="516"/>
      <c r="F60" s="124"/>
      <c r="G60" s="95"/>
    </row>
    <row r="61" spans="1:255" s="93" customFormat="1">
      <c r="A61" s="97"/>
      <c r="B61" s="114" t="s">
        <v>13</v>
      </c>
      <c r="C61" s="446"/>
      <c r="D61" s="113"/>
      <c r="E61" s="510"/>
      <c r="F61" s="124"/>
      <c r="G61" s="95"/>
    </row>
    <row r="62" spans="1:255" s="93" customFormat="1">
      <c r="A62" s="97"/>
      <c r="B62" s="114"/>
      <c r="C62" s="446"/>
      <c r="D62" s="113"/>
      <c r="E62" s="510"/>
      <c r="F62" s="124"/>
      <c r="G62" s="95"/>
    </row>
    <row r="63" spans="1:255" s="93" customFormat="1" ht="25.75">
      <c r="A63" s="115" t="s">
        <v>11</v>
      </c>
      <c r="B63" s="116" t="s">
        <v>293</v>
      </c>
      <c r="C63" s="446"/>
      <c r="D63" s="113"/>
      <c r="E63" s="510"/>
      <c r="F63" s="124"/>
      <c r="G63" s="95"/>
    </row>
    <row r="64" spans="1:255" s="93" customFormat="1">
      <c r="A64" s="97"/>
      <c r="B64" s="117"/>
      <c r="C64" s="446"/>
      <c r="D64" s="113"/>
      <c r="E64" s="510"/>
      <c r="F64" s="124"/>
      <c r="G64" s="95"/>
    </row>
    <row r="65" spans="1:7" s="93" customFormat="1" ht="25.75">
      <c r="A65" s="67">
        <f>+$A$60+COUNT($A$61:A64)*0.01+0.01</f>
        <v>27.01</v>
      </c>
      <c r="B65" s="99" t="s">
        <v>495</v>
      </c>
      <c r="C65" s="124">
        <v>48</v>
      </c>
      <c r="D65" s="118" t="s">
        <v>15</v>
      </c>
      <c r="E65" s="505"/>
      <c r="F65" s="431">
        <f t="shared" ref="F65:F73" si="0">C65*E65</f>
        <v>0</v>
      </c>
      <c r="G65" s="95"/>
    </row>
    <row r="66" spans="1:7" s="93" customFormat="1" ht="25.75">
      <c r="A66" s="67">
        <f>+$A$60+COUNT($A$61:A65)*0.01+0.01</f>
        <v>27.020000000000003</v>
      </c>
      <c r="B66" s="99" t="s">
        <v>496</v>
      </c>
      <c r="C66" s="124">
        <v>1</v>
      </c>
      <c r="D66" s="118" t="s">
        <v>15</v>
      </c>
      <c r="E66" s="505"/>
      <c r="F66" s="431">
        <f t="shared" si="0"/>
        <v>0</v>
      </c>
      <c r="G66" s="95"/>
    </row>
    <row r="67" spans="1:7" s="93" customFormat="1" ht="25.75">
      <c r="A67" s="67">
        <f>+$A$60+COUNT($A$61:A66)*0.01+0.01</f>
        <v>27.03</v>
      </c>
      <c r="B67" s="99" t="s">
        <v>499</v>
      </c>
      <c r="C67" s="124">
        <v>4</v>
      </c>
      <c r="D67" s="118" t="s">
        <v>15</v>
      </c>
      <c r="E67" s="505"/>
      <c r="F67" s="431">
        <f t="shared" si="0"/>
        <v>0</v>
      </c>
      <c r="G67" s="95"/>
    </row>
    <row r="68" spans="1:7" s="93" customFormat="1">
      <c r="A68" s="67">
        <f>+$A$60+COUNT($A$61:A67)*0.01+0.01</f>
        <v>27.040000000000003</v>
      </c>
      <c r="B68" s="99" t="s">
        <v>294</v>
      </c>
      <c r="C68" s="124">
        <v>4</v>
      </c>
      <c r="D68" s="118" t="s">
        <v>15</v>
      </c>
      <c r="E68" s="505"/>
      <c r="F68" s="431">
        <f t="shared" si="0"/>
        <v>0</v>
      </c>
      <c r="G68" s="95"/>
    </row>
    <row r="69" spans="1:7" s="93" customFormat="1">
      <c r="A69" s="67">
        <f>+$A$60+COUNT($A$61:A68)*0.01+0.01</f>
        <v>27.05</v>
      </c>
      <c r="B69" s="99" t="s">
        <v>295</v>
      </c>
      <c r="C69" s="124">
        <v>4</v>
      </c>
      <c r="D69" s="118" t="s">
        <v>15</v>
      </c>
      <c r="E69" s="505"/>
      <c r="F69" s="431">
        <f t="shared" si="0"/>
        <v>0</v>
      </c>
      <c r="G69" s="95"/>
    </row>
    <row r="70" spans="1:7" s="93" customFormat="1" ht="25.75">
      <c r="A70" s="67">
        <f>+$A$60+COUNT($A$61:A69)*0.01+0.01</f>
        <v>27.060000000000002</v>
      </c>
      <c r="B70" s="99" t="s">
        <v>296</v>
      </c>
      <c r="C70" s="124">
        <v>2</v>
      </c>
      <c r="D70" s="118" t="s">
        <v>15</v>
      </c>
      <c r="E70" s="505"/>
      <c r="F70" s="431">
        <f t="shared" si="0"/>
        <v>0</v>
      </c>
      <c r="G70" s="95"/>
    </row>
    <row r="71" spans="1:7" s="93" customFormat="1" ht="25.75">
      <c r="A71" s="67">
        <f>+$A$60+COUNT($A$61:A70)*0.01+0.01</f>
        <v>27.07</v>
      </c>
      <c r="B71" s="99" t="s">
        <v>493</v>
      </c>
      <c r="C71" s="124">
        <v>5</v>
      </c>
      <c r="D71" s="118" t="s">
        <v>15</v>
      </c>
      <c r="E71" s="505"/>
      <c r="F71" s="431">
        <f t="shared" si="0"/>
        <v>0</v>
      </c>
      <c r="G71" s="95"/>
    </row>
    <row r="72" spans="1:7" s="93" customFormat="1" ht="25.75">
      <c r="A72" s="67">
        <f>+$A$60+COUNT($A$61:A71)*0.01+0.01</f>
        <v>27.080000000000002</v>
      </c>
      <c r="B72" s="99" t="s">
        <v>297</v>
      </c>
      <c r="C72" s="124">
        <v>6</v>
      </c>
      <c r="D72" s="118" t="s">
        <v>15</v>
      </c>
      <c r="E72" s="505"/>
      <c r="F72" s="431">
        <f t="shared" si="0"/>
        <v>0</v>
      </c>
      <c r="G72" s="95"/>
    </row>
    <row r="73" spans="1:7" s="93" customFormat="1">
      <c r="A73" s="67">
        <f>+$A$60+COUNT($A$61:A72)*0.01+0.01</f>
        <v>27.09</v>
      </c>
      <c r="B73" s="99" t="s">
        <v>299</v>
      </c>
      <c r="C73" s="124">
        <v>1</v>
      </c>
      <c r="D73" s="118" t="s">
        <v>10</v>
      </c>
      <c r="E73" s="505"/>
      <c r="F73" s="431">
        <f t="shared" si="0"/>
        <v>0</v>
      </c>
      <c r="G73" s="95"/>
    </row>
    <row r="74" spans="1:7" s="93" customFormat="1">
      <c r="A74" s="67">
        <f>+$A$60+COUNT($A$61:A73)*0.01+0.01</f>
        <v>27.1</v>
      </c>
      <c r="B74" s="99" t="s">
        <v>302</v>
      </c>
      <c r="C74" s="124">
        <v>0.03</v>
      </c>
      <c r="D74" s="118"/>
      <c r="E74" s="505"/>
      <c r="F74" s="431">
        <f>SUM(F65:F73)*C74</f>
        <v>0</v>
      </c>
      <c r="G74" s="95"/>
    </row>
    <row r="75" spans="1:7" s="93" customFormat="1" ht="51.45">
      <c r="A75" s="67">
        <f>+$A$60+COUNT($A$61:A74)*0.01+0.01</f>
        <v>27.110000000000003</v>
      </c>
      <c r="B75" s="99" t="s">
        <v>841</v>
      </c>
      <c r="C75" s="124">
        <v>1</v>
      </c>
      <c r="D75" s="118" t="s">
        <v>10</v>
      </c>
      <c r="E75" s="505"/>
      <c r="F75" s="431">
        <f>C75*E75</f>
        <v>0</v>
      </c>
      <c r="G75" s="95"/>
    </row>
    <row r="76" spans="1:7" s="93" customFormat="1">
      <c r="A76" s="67">
        <f>+$A$60+COUNT($A$61:A75)*0.01+0.01</f>
        <v>27.12</v>
      </c>
      <c r="B76" s="99" t="s">
        <v>842</v>
      </c>
      <c r="C76" s="124">
        <v>1</v>
      </c>
      <c r="D76" s="118" t="s">
        <v>10</v>
      </c>
      <c r="E76" s="505"/>
      <c r="F76" s="431">
        <f>C76*E76</f>
        <v>0</v>
      </c>
      <c r="G76" s="95"/>
    </row>
    <row r="77" spans="1:7" s="93" customFormat="1">
      <c r="A77" s="67"/>
      <c r="B77" s="99"/>
      <c r="C77" s="124"/>
      <c r="D77" s="118"/>
      <c r="E77" s="367"/>
      <c r="F77" s="431"/>
      <c r="G77" s="95"/>
    </row>
    <row r="78" spans="1:7" s="93" customFormat="1" ht="26.25" customHeight="1">
      <c r="A78" s="115"/>
      <c r="B78" s="114" t="s">
        <v>70</v>
      </c>
      <c r="C78" s="446"/>
      <c r="D78" s="113"/>
      <c r="E78" s="510"/>
      <c r="F78" s="124"/>
      <c r="G78" s="95"/>
    </row>
    <row r="79" spans="1:7" s="93" customFormat="1">
      <c r="A79" s="115"/>
      <c r="B79" s="116" t="s">
        <v>13</v>
      </c>
      <c r="C79" s="446"/>
      <c r="D79" s="113"/>
      <c r="E79" s="510"/>
      <c r="F79" s="124"/>
      <c r="G79" s="95"/>
    </row>
    <row r="80" spans="1:7" s="93" customFormat="1">
      <c r="A80" s="115"/>
      <c r="B80" s="120"/>
      <c r="C80" s="446"/>
      <c r="D80" s="113"/>
      <c r="E80" s="510"/>
      <c r="F80" s="124"/>
      <c r="G80" s="95"/>
    </row>
    <row r="81" spans="1:255" s="93" customFormat="1" ht="25.75">
      <c r="A81" s="67">
        <f>+$A$60+COUNT($A$61:A80)*0.01+0.01</f>
        <v>27.130000000000003</v>
      </c>
      <c r="B81" s="99" t="s">
        <v>166</v>
      </c>
      <c r="C81" s="124">
        <v>400</v>
      </c>
      <c r="D81" s="118" t="s">
        <v>12</v>
      </c>
      <c r="E81" s="505"/>
      <c r="F81" s="431">
        <f>C81*E81</f>
        <v>0</v>
      </c>
      <c r="G81" s="95"/>
    </row>
    <row r="82" spans="1:255" s="93" customFormat="1" ht="25.75">
      <c r="A82" s="67">
        <f>+$A$60+COUNT($A$61:A81)*0.01+0.01</f>
        <v>27.14</v>
      </c>
      <c r="B82" s="99" t="s">
        <v>169</v>
      </c>
      <c r="C82" s="124">
        <v>150</v>
      </c>
      <c r="D82" s="118" t="s">
        <v>12</v>
      </c>
      <c r="E82" s="505"/>
      <c r="F82" s="431">
        <f>C82*E82</f>
        <v>0</v>
      </c>
      <c r="G82" s="95"/>
    </row>
    <row r="83" spans="1:255" s="93" customFormat="1">
      <c r="A83" s="67">
        <f>+$A$60+COUNT($A$61:A82)*0.01+0.01</f>
        <v>27.150000000000002</v>
      </c>
      <c r="B83" s="121" t="s">
        <v>500</v>
      </c>
      <c r="C83" s="124">
        <v>25</v>
      </c>
      <c r="D83" s="118" t="s">
        <v>12</v>
      </c>
      <c r="E83" s="505"/>
      <c r="F83" s="431">
        <f>C83*E83</f>
        <v>0</v>
      </c>
      <c r="G83" s="95"/>
    </row>
    <row r="84" spans="1:255" s="93" customFormat="1">
      <c r="A84" s="67">
        <f>+$A$60+COUNT($A$61:A83)*0.01+0.01</f>
        <v>27.16</v>
      </c>
      <c r="B84" s="99" t="s">
        <v>71</v>
      </c>
      <c r="C84" s="124">
        <v>300</v>
      </c>
      <c r="D84" s="118" t="s">
        <v>12</v>
      </c>
      <c r="E84" s="505"/>
      <c r="F84" s="431">
        <f>C84*E84</f>
        <v>0</v>
      </c>
      <c r="G84" s="95"/>
    </row>
    <row r="85" spans="1:255" s="93" customFormat="1">
      <c r="A85" s="67"/>
      <c r="B85" s="99"/>
      <c r="C85" s="124"/>
      <c r="D85" s="118"/>
      <c r="E85" s="367"/>
      <c r="F85" s="431"/>
      <c r="G85" s="95"/>
    </row>
    <row r="86" spans="1:255" s="93" customFormat="1">
      <c r="A86" s="67"/>
      <c r="B86" s="99"/>
      <c r="C86" s="124"/>
      <c r="D86" s="118"/>
      <c r="E86" s="367"/>
      <c r="F86" s="431"/>
      <c r="G86" s="95"/>
    </row>
    <row r="87" spans="1:255" s="93" customFormat="1" ht="13.3" thickBot="1">
      <c r="A87" s="107"/>
      <c r="B87" s="108"/>
      <c r="C87" s="469"/>
      <c r="D87" s="122"/>
      <c r="E87" s="527"/>
      <c r="F87" s="455"/>
      <c r="G87" s="95"/>
    </row>
    <row r="88" spans="1:255" s="93" customFormat="1" ht="13.3" thickTop="1">
      <c r="A88" s="97"/>
      <c r="B88" s="114" t="s">
        <v>825</v>
      </c>
      <c r="C88" s="448"/>
      <c r="D88" s="113"/>
      <c r="E88" s="510"/>
      <c r="F88" s="461">
        <f>SUM(F64:F87)</f>
        <v>0</v>
      </c>
      <c r="G88" s="95"/>
    </row>
    <row r="89" spans="1:255" s="93" customFormat="1">
      <c r="A89" s="97"/>
      <c r="B89" s="111"/>
      <c r="C89" s="448"/>
      <c r="E89" s="522"/>
      <c r="F89" s="492"/>
      <c r="G89" s="95"/>
      <c r="IT89" s="96"/>
      <c r="IU89" s="96"/>
    </row>
    <row r="90" spans="1:255" s="93" customFormat="1">
      <c r="A90" s="67"/>
      <c r="B90" s="91"/>
      <c r="C90" s="464"/>
      <c r="D90" s="112"/>
      <c r="E90" s="523"/>
      <c r="F90" s="490"/>
      <c r="G90" s="95"/>
      <c r="IT90" s="96"/>
      <c r="IU90" s="96"/>
    </row>
    <row r="91" spans="1:255" s="93" customFormat="1">
      <c r="A91" s="97"/>
      <c r="B91" s="117"/>
      <c r="C91" s="446"/>
      <c r="D91" s="113"/>
      <c r="E91" s="510"/>
      <c r="F91" s="124"/>
      <c r="G91" s="95"/>
    </row>
    <row r="92" spans="1:255" s="93" customFormat="1">
      <c r="A92" s="59">
        <v>28</v>
      </c>
      <c r="B92" s="59" t="s">
        <v>804</v>
      </c>
      <c r="C92" s="124"/>
      <c r="D92" s="123"/>
      <c r="E92" s="516"/>
      <c r="F92" s="124"/>
      <c r="G92" s="125"/>
    </row>
    <row r="93" spans="1:255" s="93" customFormat="1">
      <c r="A93" s="97"/>
      <c r="B93" s="126" t="s">
        <v>13</v>
      </c>
      <c r="C93" s="124"/>
      <c r="D93" s="127"/>
      <c r="E93" s="510"/>
      <c r="F93" s="124"/>
      <c r="G93" s="95"/>
    </row>
    <row r="94" spans="1:255" s="93" customFormat="1">
      <c r="A94" s="97"/>
      <c r="B94" s="126"/>
      <c r="C94" s="124"/>
      <c r="D94" s="127"/>
      <c r="E94" s="510"/>
      <c r="F94" s="124"/>
      <c r="G94" s="95"/>
    </row>
    <row r="95" spans="1:255" s="93" customFormat="1">
      <c r="A95" s="97"/>
      <c r="B95" s="126" t="s">
        <v>263</v>
      </c>
      <c r="C95" s="124"/>
      <c r="D95" s="127"/>
      <c r="E95" s="510"/>
      <c r="F95" s="124"/>
      <c r="G95" s="95"/>
    </row>
    <row r="96" spans="1:255" s="93" customFormat="1" ht="115.75">
      <c r="A96" s="90">
        <f>+$A$92+COUNT(A$93:A95)*0.01+0.01</f>
        <v>28.01</v>
      </c>
      <c r="B96" s="91" t="s">
        <v>259</v>
      </c>
      <c r="C96" s="124">
        <v>5</v>
      </c>
      <c r="D96" s="127" t="s">
        <v>15</v>
      </c>
      <c r="E96" s="541"/>
      <c r="F96" s="124">
        <f>C96*E96</f>
        <v>0</v>
      </c>
      <c r="G96" s="95"/>
    </row>
    <row r="97" spans="1:255" s="93" customFormat="1">
      <c r="A97" s="90">
        <f>+$A$92+COUNT(A$93:A96)*0.01+0.01</f>
        <v>28.020000000000003</v>
      </c>
      <c r="B97" s="91" t="s">
        <v>260</v>
      </c>
      <c r="C97" s="124">
        <v>5</v>
      </c>
      <c r="D97" s="127" t="s">
        <v>15</v>
      </c>
      <c r="E97" s="541"/>
      <c r="F97" s="124">
        <f>C97*E97</f>
        <v>0</v>
      </c>
      <c r="G97" s="95"/>
    </row>
    <row r="98" spans="1:255" s="93" customFormat="1" ht="115.75">
      <c r="A98" s="90">
        <f>+$A$92+COUNT(A$93:A97)*0.01+0.01</f>
        <v>28.03</v>
      </c>
      <c r="B98" s="91" t="s">
        <v>261</v>
      </c>
      <c r="C98" s="124">
        <v>2</v>
      </c>
      <c r="D98" s="127" t="s">
        <v>15</v>
      </c>
      <c r="E98" s="541"/>
      <c r="F98" s="124">
        <f>C98*E98</f>
        <v>0</v>
      </c>
      <c r="G98" s="95"/>
    </row>
    <row r="99" spans="1:255" s="93" customFormat="1">
      <c r="A99" s="90">
        <f>+$A$92+COUNT(A$93:A98)*0.01+0.01</f>
        <v>28.040000000000003</v>
      </c>
      <c r="B99" s="91" t="s">
        <v>262</v>
      </c>
      <c r="C99" s="124">
        <v>2</v>
      </c>
      <c r="D99" s="127" t="s">
        <v>15</v>
      </c>
      <c r="E99" s="541"/>
      <c r="F99" s="124">
        <f>C99*E99</f>
        <v>0</v>
      </c>
      <c r="G99" s="95"/>
    </row>
    <row r="100" spans="1:255" s="93" customFormat="1">
      <c r="A100" s="90">
        <f>+$A$92+COUNT(A$93:A99)*0.01+0.01</f>
        <v>28.05</v>
      </c>
      <c r="B100" s="91" t="s">
        <v>255</v>
      </c>
      <c r="C100" s="124">
        <v>0.05</v>
      </c>
      <c r="D100" s="127"/>
      <c r="E100" s="541"/>
      <c r="F100" s="124">
        <f>SUM(F96:F99)*C100</f>
        <v>0</v>
      </c>
      <c r="G100" s="95"/>
    </row>
    <row r="101" spans="1:255" s="93" customFormat="1">
      <c r="A101" s="97"/>
      <c r="B101" s="126"/>
      <c r="C101" s="124"/>
      <c r="D101" s="127"/>
      <c r="E101" s="510"/>
      <c r="F101" s="124"/>
      <c r="G101" s="95"/>
    </row>
    <row r="102" spans="1:255" s="93" customFormat="1">
      <c r="A102" s="97"/>
      <c r="B102" s="126" t="s">
        <v>264</v>
      </c>
      <c r="C102" s="124"/>
      <c r="D102" s="127"/>
      <c r="E102" s="510"/>
      <c r="F102" s="124"/>
      <c r="G102" s="95"/>
    </row>
    <row r="103" spans="1:255" s="93" customFormat="1">
      <c r="A103" s="90">
        <f>+$A$92+COUNT(A$93:A102)*0.01+0.01</f>
        <v>28.060000000000002</v>
      </c>
      <c r="B103" s="91" t="s">
        <v>265</v>
      </c>
      <c r="C103" s="124">
        <v>7</v>
      </c>
      <c r="D103" s="127" t="s">
        <v>10</v>
      </c>
      <c r="E103" s="541"/>
      <c r="F103" s="124">
        <f>C103*E103</f>
        <v>0</v>
      </c>
      <c r="G103" s="95"/>
    </row>
    <row r="104" spans="1:255" s="93" customFormat="1">
      <c r="A104" s="90">
        <f>+$A$92+COUNT(A$93:A103)*0.01+0.01</f>
        <v>28.07</v>
      </c>
      <c r="B104" s="91" t="s">
        <v>266</v>
      </c>
      <c r="C104" s="124">
        <v>7</v>
      </c>
      <c r="D104" s="127" t="s">
        <v>10</v>
      </c>
      <c r="E104" s="541"/>
      <c r="F104" s="124">
        <f>C104*E104</f>
        <v>0</v>
      </c>
      <c r="G104" s="95"/>
    </row>
    <row r="105" spans="1:255" s="93" customFormat="1" ht="25.75">
      <c r="A105" s="90">
        <f>+$A$92+COUNT(A$93:A104)*0.01+0.01</f>
        <v>28.080000000000002</v>
      </c>
      <c r="B105" s="91" t="s">
        <v>267</v>
      </c>
      <c r="C105" s="124">
        <v>7</v>
      </c>
      <c r="D105" s="127" t="s">
        <v>10</v>
      </c>
      <c r="E105" s="541"/>
      <c r="F105" s="124">
        <f>C105*E105</f>
        <v>0</v>
      </c>
      <c r="G105" s="95"/>
    </row>
    <row r="106" spans="1:255" s="93" customFormat="1">
      <c r="A106" s="97"/>
      <c r="B106" s="126"/>
      <c r="C106" s="124"/>
      <c r="D106" s="127"/>
      <c r="E106" s="510"/>
      <c r="F106" s="124"/>
      <c r="G106" s="95"/>
    </row>
    <row r="107" spans="1:255" s="93" customFormat="1">
      <c r="A107" s="97"/>
      <c r="B107" s="126"/>
      <c r="C107" s="124"/>
      <c r="D107" s="127"/>
      <c r="E107" s="510"/>
      <c r="F107" s="124"/>
      <c r="G107" s="95"/>
    </row>
    <row r="108" spans="1:255" s="93" customFormat="1">
      <c r="A108" s="97"/>
      <c r="B108" s="126"/>
      <c r="C108" s="124"/>
      <c r="D108" s="127"/>
      <c r="E108" s="510"/>
      <c r="F108" s="124"/>
      <c r="G108" s="95"/>
    </row>
    <row r="109" spans="1:255" s="93" customFormat="1">
      <c r="A109" s="97"/>
      <c r="B109" s="126" t="s">
        <v>270</v>
      </c>
      <c r="C109" s="124"/>
      <c r="D109" s="127"/>
      <c r="E109" s="510"/>
      <c r="F109" s="124"/>
      <c r="G109" s="95"/>
    </row>
    <row r="110" spans="1:255" s="93" customFormat="1">
      <c r="A110" s="67"/>
      <c r="B110" s="114" t="s">
        <v>186</v>
      </c>
      <c r="C110" s="308"/>
      <c r="D110" s="113"/>
      <c r="E110" s="510"/>
      <c r="F110" s="431"/>
      <c r="G110" s="95"/>
      <c r="IT110" s="96"/>
      <c r="IU110" s="96"/>
    </row>
    <row r="111" spans="1:255" s="93" customFormat="1">
      <c r="A111" s="67"/>
      <c r="B111" s="128" t="s">
        <v>13</v>
      </c>
      <c r="C111" s="308"/>
      <c r="D111" s="113"/>
      <c r="E111" s="510"/>
      <c r="F111" s="431"/>
      <c r="G111" s="95"/>
      <c r="IT111" s="96"/>
      <c r="IU111" s="96"/>
    </row>
    <row r="112" spans="1:255" s="93" customFormat="1">
      <c r="A112" s="67"/>
      <c r="B112" s="128"/>
      <c r="C112" s="308"/>
      <c r="D112" s="113"/>
      <c r="E112" s="510"/>
      <c r="F112" s="431"/>
      <c r="G112" s="95"/>
      <c r="IT112" s="96"/>
      <c r="IU112" s="96"/>
    </row>
    <row r="113" spans="1:255" s="93" customFormat="1">
      <c r="A113" s="90">
        <f>+$A$92+COUNT(A$93:A112)*0.01+0.01</f>
        <v>28.09</v>
      </c>
      <c r="B113" s="91" t="s">
        <v>170</v>
      </c>
      <c r="C113" s="308">
        <v>15</v>
      </c>
      <c r="D113" s="113" t="s">
        <v>12</v>
      </c>
      <c r="E113" s="541"/>
      <c r="F113" s="431">
        <f t="shared" ref="F113:F118" si="1">C113*E113</f>
        <v>0</v>
      </c>
      <c r="G113" s="95"/>
      <c r="IT113" s="96"/>
      <c r="IU113" s="96"/>
    </row>
    <row r="114" spans="1:255" s="93" customFormat="1">
      <c r="A114" s="90">
        <f>+$A$92+COUNT(A$93:A113)*0.01+0.01</f>
        <v>28.1</v>
      </c>
      <c r="B114" s="91" t="s">
        <v>171</v>
      </c>
      <c r="C114" s="308">
        <v>460</v>
      </c>
      <c r="D114" s="113" t="s">
        <v>12</v>
      </c>
      <c r="E114" s="505"/>
      <c r="F114" s="431">
        <f t="shared" si="1"/>
        <v>0</v>
      </c>
      <c r="G114" s="95"/>
      <c r="IT114" s="96"/>
      <c r="IU114" s="96"/>
    </row>
    <row r="115" spans="1:255" s="93" customFormat="1">
      <c r="A115" s="90">
        <f>+$A$92+COUNT(A$93:A114)*0.01+0.01</f>
        <v>28.110000000000003</v>
      </c>
      <c r="B115" s="91" t="s">
        <v>635</v>
      </c>
      <c r="C115" s="308">
        <v>15</v>
      </c>
      <c r="D115" s="113" t="s">
        <v>33</v>
      </c>
      <c r="E115" s="505"/>
      <c r="F115" s="431">
        <f t="shared" si="1"/>
        <v>0</v>
      </c>
      <c r="G115" s="95"/>
      <c r="IT115" s="96"/>
      <c r="IU115" s="96"/>
    </row>
    <row r="116" spans="1:255" s="93" customFormat="1">
      <c r="A116" s="90">
        <f>+$A$92+COUNT(A$93:A115)*0.01+0.01</f>
        <v>28.12</v>
      </c>
      <c r="B116" s="91" t="s">
        <v>636</v>
      </c>
      <c r="C116" s="308">
        <v>8</v>
      </c>
      <c r="D116" s="113" t="s">
        <v>33</v>
      </c>
      <c r="E116" s="541"/>
      <c r="F116" s="431">
        <f t="shared" si="1"/>
        <v>0</v>
      </c>
      <c r="G116" s="95"/>
      <c r="IT116" s="96"/>
      <c r="IU116" s="96"/>
    </row>
    <row r="117" spans="1:255" s="93" customFormat="1" ht="25.75">
      <c r="A117" s="90">
        <f>+$A$92+COUNT(A$93:A116)*0.01+0.01</f>
        <v>28.130000000000003</v>
      </c>
      <c r="B117" s="129" t="s">
        <v>65</v>
      </c>
      <c r="C117" s="470">
        <v>130</v>
      </c>
      <c r="D117" s="130" t="s">
        <v>12</v>
      </c>
      <c r="E117" s="541"/>
      <c r="F117" s="431">
        <f t="shared" si="1"/>
        <v>0</v>
      </c>
      <c r="G117" s="131"/>
      <c r="H117" s="132"/>
      <c r="I117" s="132"/>
      <c r="J117" s="132"/>
      <c r="K117" s="133"/>
      <c r="L117" s="133"/>
      <c r="M117" s="133"/>
      <c r="N117" s="133"/>
      <c r="O117" s="133"/>
      <c r="P117" s="133"/>
      <c r="Q117" s="133"/>
      <c r="R117" s="133"/>
      <c r="S117" s="133"/>
      <c r="T117" s="133"/>
      <c r="U117" s="133"/>
      <c r="V117" s="133"/>
      <c r="W117" s="133"/>
      <c r="X117" s="133"/>
      <c r="Y117" s="133"/>
      <c r="Z117" s="133"/>
      <c r="AA117" s="133"/>
      <c r="AB117" s="133"/>
      <c r="AC117" s="133"/>
      <c r="AD117" s="133"/>
      <c r="AE117" s="133"/>
      <c r="AF117" s="133"/>
      <c r="AG117" s="133"/>
      <c r="AH117" s="133"/>
      <c r="AI117" s="133"/>
      <c r="AJ117" s="133"/>
      <c r="AK117" s="133"/>
      <c r="AL117" s="133"/>
      <c r="AM117" s="133"/>
      <c r="AN117" s="133"/>
      <c r="AO117" s="133"/>
      <c r="AP117" s="133"/>
      <c r="AQ117" s="133"/>
      <c r="AR117" s="133"/>
      <c r="AS117" s="133"/>
      <c r="AT117" s="133"/>
      <c r="AU117" s="133"/>
      <c r="AV117" s="133"/>
      <c r="AW117" s="133"/>
      <c r="AX117" s="133"/>
      <c r="AY117" s="133"/>
      <c r="AZ117" s="133"/>
      <c r="BA117" s="133"/>
      <c r="BB117" s="133"/>
      <c r="BC117" s="133"/>
      <c r="BD117" s="133"/>
      <c r="BE117" s="133"/>
      <c r="BF117" s="133"/>
      <c r="BG117" s="133"/>
      <c r="BH117" s="133"/>
      <c r="BI117" s="133"/>
      <c r="BJ117" s="133"/>
      <c r="BK117" s="133"/>
      <c r="BL117" s="133"/>
      <c r="BM117" s="133"/>
      <c r="BN117" s="133"/>
      <c r="BO117" s="133"/>
      <c r="BP117" s="133"/>
      <c r="BQ117" s="133"/>
      <c r="BR117" s="133"/>
      <c r="BS117" s="133"/>
      <c r="BT117" s="133"/>
      <c r="BU117" s="133"/>
      <c r="BV117" s="133"/>
      <c r="BW117" s="133"/>
      <c r="BX117" s="133"/>
      <c r="BY117" s="133"/>
      <c r="BZ117" s="133"/>
      <c r="CA117" s="133"/>
      <c r="CB117" s="133"/>
      <c r="CC117" s="133"/>
      <c r="CD117" s="133"/>
      <c r="CE117" s="133"/>
      <c r="CF117" s="133"/>
      <c r="CG117" s="133"/>
      <c r="CH117" s="133"/>
      <c r="CI117" s="133"/>
      <c r="CJ117" s="133"/>
      <c r="CK117" s="133"/>
      <c r="CL117" s="133"/>
      <c r="CM117" s="133"/>
      <c r="CN117" s="133"/>
      <c r="CO117" s="133"/>
      <c r="CP117" s="133"/>
      <c r="CQ117" s="133"/>
      <c r="CR117" s="133"/>
      <c r="CS117" s="133"/>
      <c r="CT117" s="133"/>
      <c r="CU117" s="133"/>
      <c r="CV117" s="133"/>
      <c r="CW117" s="133"/>
      <c r="CX117" s="133"/>
      <c r="CY117" s="133"/>
      <c r="CZ117" s="133"/>
      <c r="DA117" s="133"/>
      <c r="DB117" s="133"/>
      <c r="DC117" s="133"/>
      <c r="DD117" s="133"/>
      <c r="DE117" s="133"/>
      <c r="DF117" s="133"/>
      <c r="DG117" s="133"/>
      <c r="DH117" s="133"/>
      <c r="DI117" s="133"/>
      <c r="DJ117" s="133"/>
      <c r="DK117" s="133"/>
      <c r="DL117" s="133"/>
      <c r="DM117" s="133"/>
      <c r="DN117" s="133"/>
      <c r="DO117" s="133"/>
      <c r="DP117" s="133"/>
      <c r="DQ117" s="133"/>
      <c r="DR117" s="133"/>
      <c r="DS117" s="133"/>
      <c r="DT117" s="133"/>
      <c r="DU117" s="133"/>
      <c r="DV117" s="133"/>
      <c r="DW117" s="133"/>
      <c r="DX117" s="133"/>
      <c r="DY117" s="133"/>
      <c r="DZ117" s="133"/>
      <c r="EA117" s="133"/>
      <c r="EB117" s="133"/>
      <c r="EC117" s="133"/>
      <c r="ED117" s="133"/>
      <c r="EE117" s="133"/>
      <c r="EF117" s="133"/>
      <c r="EG117" s="133"/>
      <c r="EH117" s="133"/>
      <c r="EI117" s="133"/>
      <c r="EJ117" s="133"/>
      <c r="EK117" s="133"/>
      <c r="EL117" s="133"/>
      <c r="EM117" s="133"/>
      <c r="EN117" s="133"/>
      <c r="EO117" s="133"/>
      <c r="EP117" s="133"/>
      <c r="EQ117" s="133"/>
      <c r="ER117" s="133"/>
      <c r="ES117" s="133"/>
      <c r="ET117" s="133"/>
      <c r="EU117" s="133"/>
      <c r="EV117" s="133"/>
      <c r="EW117" s="133"/>
      <c r="EX117" s="133"/>
      <c r="EY117" s="133"/>
      <c r="EZ117" s="133"/>
      <c r="FA117" s="133"/>
      <c r="FB117" s="133"/>
      <c r="FC117" s="133"/>
      <c r="FD117" s="133"/>
      <c r="FE117" s="133"/>
      <c r="FF117" s="133"/>
      <c r="FG117" s="133"/>
      <c r="FH117" s="133"/>
      <c r="FI117" s="133"/>
      <c r="FJ117" s="133"/>
      <c r="FK117" s="133"/>
      <c r="FL117" s="133"/>
      <c r="FM117" s="133"/>
      <c r="FN117" s="133"/>
      <c r="FO117" s="133"/>
      <c r="FP117" s="133"/>
      <c r="FQ117" s="133"/>
      <c r="FR117" s="133"/>
      <c r="FS117" s="133"/>
      <c r="FT117" s="133"/>
      <c r="FU117" s="133"/>
      <c r="FV117" s="133"/>
      <c r="FW117" s="133"/>
      <c r="FX117" s="133"/>
      <c r="FY117" s="133"/>
      <c r="FZ117" s="133"/>
      <c r="GA117" s="133"/>
      <c r="GB117" s="133"/>
      <c r="GC117" s="133"/>
      <c r="GD117" s="133"/>
      <c r="GE117" s="133"/>
      <c r="GF117" s="133"/>
      <c r="GG117" s="133"/>
      <c r="GH117" s="133"/>
      <c r="GI117" s="133"/>
      <c r="GJ117" s="133"/>
      <c r="GK117" s="133"/>
      <c r="GL117" s="133"/>
      <c r="GM117" s="133"/>
      <c r="GN117" s="133"/>
      <c r="GO117" s="133"/>
      <c r="GP117" s="133"/>
      <c r="GQ117" s="133"/>
      <c r="GR117" s="133"/>
      <c r="GS117" s="133"/>
      <c r="GT117" s="133"/>
      <c r="GU117" s="133"/>
      <c r="GV117" s="133"/>
      <c r="GW117" s="133"/>
      <c r="GX117" s="133"/>
      <c r="GY117" s="133"/>
      <c r="GZ117" s="133"/>
      <c r="HA117" s="133"/>
      <c r="HB117" s="133"/>
      <c r="HC117" s="133"/>
      <c r="HD117" s="133"/>
      <c r="HE117" s="133"/>
      <c r="HF117" s="133"/>
      <c r="HG117" s="133"/>
      <c r="HH117" s="133"/>
      <c r="HI117" s="133"/>
      <c r="HJ117" s="133"/>
      <c r="HK117" s="133"/>
      <c r="HL117" s="133"/>
      <c r="HM117" s="133"/>
      <c r="HN117" s="133"/>
      <c r="HO117" s="133"/>
      <c r="HP117" s="133"/>
      <c r="HQ117" s="133"/>
      <c r="HR117" s="133"/>
      <c r="HS117" s="133"/>
      <c r="HT117" s="133"/>
      <c r="HU117" s="133"/>
      <c r="HV117" s="133"/>
      <c r="HW117" s="133"/>
      <c r="HX117" s="133"/>
      <c r="HY117" s="133"/>
      <c r="HZ117" s="133"/>
      <c r="IA117" s="133"/>
      <c r="IB117" s="133"/>
      <c r="IC117" s="133"/>
      <c r="ID117" s="133"/>
      <c r="IE117" s="133"/>
      <c r="IF117" s="133"/>
      <c r="IG117" s="133"/>
      <c r="IH117" s="133"/>
      <c r="II117" s="133"/>
      <c r="IJ117" s="133"/>
      <c r="IK117" s="133"/>
      <c r="IL117" s="133"/>
      <c r="IM117" s="133"/>
      <c r="IN117" s="133"/>
      <c r="IO117" s="133"/>
      <c r="IP117" s="133"/>
      <c r="IQ117" s="133"/>
      <c r="IR117" s="133"/>
      <c r="IS117" s="133"/>
      <c r="IT117" s="133"/>
      <c r="IU117" s="133"/>
    </row>
    <row r="118" spans="1:255" s="93" customFormat="1">
      <c r="A118" s="90">
        <f>+$A$92+COUNT(A$93:A117)*0.01+0.01</f>
        <v>28.14</v>
      </c>
      <c r="B118" s="93" t="s">
        <v>271</v>
      </c>
      <c r="C118" s="470">
        <v>1</v>
      </c>
      <c r="D118" s="113" t="s">
        <v>10</v>
      </c>
      <c r="E118" s="556"/>
      <c r="F118" s="431">
        <f t="shared" si="1"/>
        <v>0</v>
      </c>
      <c r="G118" s="95"/>
      <c r="IR118" s="96"/>
      <c r="IS118" s="96"/>
    </row>
    <row r="119" spans="1:255" s="93" customFormat="1" ht="13.3" thickBot="1">
      <c r="A119" s="107"/>
      <c r="B119" s="108"/>
      <c r="C119" s="471"/>
      <c r="D119" s="122"/>
      <c r="E119" s="527"/>
      <c r="F119" s="455"/>
      <c r="G119" s="95"/>
      <c r="H119" s="135"/>
    </row>
    <row r="120" spans="1:255" s="93" customFormat="1" ht="13.3" thickTop="1">
      <c r="A120" s="97"/>
      <c r="B120" s="114" t="s">
        <v>34</v>
      </c>
      <c r="C120" s="472"/>
      <c r="D120" s="136"/>
      <c r="E120" s="528"/>
      <c r="F120" s="461">
        <f>SUM(F96:F119)</f>
        <v>0</v>
      </c>
      <c r="G120" s="95"/>
      <c r="H120" s="135"/>
    </row>
    <row r="121" spans="1:255" s="93" customFormat="1">
      <c r="A121" s="97"/>
      <c r="B121" s="99"/>
      <c r="C121" s="473"/>
      <c r="D121" s="136"/>
      <c r="E121" s="528"/>
      <c r="F121" s="431"/>
      <c r="G121" s="95"/>
      <c r="H121" s="135"/>
    </row>
    <row r="122" spans="1:255" s="93" customFormat="1">
      <c r="A122" s="97"/>
      <c r="B122" s="99"/>
      <c r="C122" s="473"/>
      <c r="D122" s="136"/>
      <c r="E122" s="528"/>
      <c r="F122" s="431"/>
      <c r="G122" s="95"/>
      <c r="H122" s="135"/>
    </row>
    <row r="123" spans="1:255" s="93" customFormat="1">
      <c r="A123" s="97"/>
      <c r="B123" s="99"/>
      <c r="C123" s="473"/>
      <c r="D123" s="136"/>
      <c r="E123" s="528"/>
      <c r="F123" s="431"/>
      <c r="G123" s="95"/>
      <c r="H123" s="135"/>
    </row>
    <row r="124" spans="1:255" s="93" customFormat="1">
      <c r="A124" s="59">
        <v>29</v>
      </c>
      <c r="B124" s="59" t="s">
        <v>807</v>
      </c>
      <c r="C124" s="124"/>
      <c r="D124" s="123"/>
      <c r="E124" s="516"/>
      <c r="F124" s="124"/>
      <c r="G124" s="95"/>
      <c r="H124" s="135"/>
    </row>
    <row r="125" spans="1:255" s="93" customFormat="1">
      <c r="A125" s="97"/>
      <c r="B125" s="126" t="s">
        <v>13</v>
      </c>
      <c r="C125" s="124"/>
      <c r="D125" s="127"/>
      <c r="E125" s="510"/>
      <c r="F125" s="124"/>
      <c r="G125" s="95"/>
      <c r="H125" s="135"/>
    </row>
    <row r="126" spans="1:255" s="93" customFormat="1">
      <c r="A126" s="97"/>
      <c r="B126" s="99"/>
      <c r="C126" s="473"/>
      <c r="D126" s="136"/>
      <c r="E126" s="528"/>
      <c r="F126" s="431"/>
      <c r="G126" s="95"/>
      <c r="H126" s="135"/>
    </row>
    <row r="127" spans="1:255" s="93" customFormat="1">
      <c r="A127" s="97"/>
      <c r="B127" s="99"/>
      <c r="C127" s="473"/>
      <c r="D127" s="136"/>
      <c r="E127" s="528"/>
      <c r="F127" s="431"/>
      <c r="G127" s="95"/>
      <c r="H127" s="135"/>
    </row>
    <row r="128" spans="1:255" s="93" customFormat="1">
      <c r="A128" s="97"/>
      <c r="B128" s="126" t="s">
        <v>263</v>
      </c>
      <c r="C128" s="124"/>
      <c r="D128" s="127"/>
      <c r="E128" s="510"/>
      <c r="F128" s="124"/>
      <c r="G128" s="95"/>
      <c r="H128" s="135"/>
    </row>
    <row r="129" spans="1:8" s="93" customFormat="1" ht="25.75">
      <c r="A129" s="90">
        <f>+$A$124+COUNT($A$125:A128)*0.01+0.01</f>
        <v>29.01</v>
      </c>
      <c r="B129" s="99" t="s">
        <v>287</v>
      </c>
      <c r="C129" s="446" t="s">
        <v>449</v>
      </c>
      <c r="D129" s="113" t="s">
        <v>15</v>
      </c>
      <c r="E129" s="541"/>
      <c r="F129" s="431">
        <f>C129*E129</f>
        <v>0</v>
      </c>
      <c r="G129" s="95"/>
      <c r="H129" s="135"/>
    </row>
    <row r="130" spans="1:8" s="93" customFormat="1">
      <c r="A130" s="90">
        <f>+$A$124+COUNT($A$125:A129)*0.01+0.01</f>
        <v>29.020000000000003</v>
      </c>
      <c r="B130" s="99" t="s">
        <v>284</v>
      </c>
      <c r="C130" s="446" t="s">
        <v>450</v>
      </c>
      <c r="D130" s="113" t="s">
        <v>15</v>
      </c>
      <c r="E130" s="541"/>
      <c r="F130" s="431">
        <f>C130*E130</f>
        <v>0</v>
      </c>
      <c r="G130" s="95"/>
      <c r="H130" s="135"/>
    </row>
    <row r="131" spans="1:8" s="93" customFormat="1" ht="25.75">
      <c r="A131" s="90">
        <f>+$A$124+COUNT($A$125:A130)*0.01+0.01</f>
        <v>29.03</v>
      </c>
      <c r="B131" s="99" t="s">
        <v>283</v>
      </c>
      <c r="C131" s="446" t="s">
        <v>806</v>
      </c>
      <c r="D131" s="113" t="s">
        <v>15</v>
      </c>
      <c r="E131" s="541"/>
      <c r="F131" s="431">
        <f>C131*E131</f>
        <v>0</v>
      </c>
      <c r="G131" s="95"/>
      <c r="H131" s="135"/>
    </row>
    <row r="132" spans="1:8" s="93" customFormat="1" ht="25.75">
      <c r="A132" s="90">
        <f>+$A$124+COUNT($A$125:A131)*0.01+0.01</f>
        <v>29.040000000000003</v>
      </c>
      <c r="B132" s="99" t="s">
        <v>279</v>
      </c>
      <c r="C132" s="446" t="s">
        <v>427</v>
      </c>
      <c r="D132" s="113" t="s">
        <v>15</v>
      </c>
      <c r="E132" s="541"/>
      <c r="F132" s="431">
        <f>C132*E132</f>
        <v>0</v>
      </c>
      <c r="G132" s="95"/>
      <c r="H132" s="135"/>
    </row>
    <row r="133" spans="1:8" s="93" customFormat="1">
      <c r="A133" s="90">
        <f>+$A$124+COUNT($A$125:A132)*0.01+0.01</f>
        <v>29.05</v>
      </c>
      <c r="B133" s="99" t="s">
        <v>274</v>
      </c>
      <c r="C133" s="446">
        <v>1</v>
      </c>
      <c r="D133" s="113" t="s">
        <v>15</v>
      </c>
      <c r="E133" s="541"/>
      <c r="F133" s="431">
        <f>C133*E133</f>
        <v>0</v>
      </c>
      <c r="G133" s="95"/>
      <c r="H133" s="135"/>
    </row>
    <row r="134" spans="1:8" s="93" customFormat="1">
      <c r="A134" s="90">
        <f>+$A$124+COUNT($A$125:A133)*0.01+0.01</f>
        <v>29.060000000000002</v>
      </c>
      <c r="B134" s="99" t="s">
        <v>255</v>
      </c>
      <c r="C134" s="124">
        <v>0.05</v>
      </c>
      <c r="D134" s="127"/>
      <c r="E134" s="124"/>
      <c r="F134" s="124">
        <f>SUM(F129:F133)*C134</f>
        <v>0</v>
      </c>
      <c r="G134" s="95"/>
      <c r="H134" s="135"/>
    </row>
    <row r="135" spans="1:8" s="93" customFormat="1">
      <c r="A135" s="97"/>
      <c r="B135" s="99"/>
      <c r="C135" s="473"/>
      <c r="D135" s="136"/>
      <c r="E135" s="528"/>
      <c r="F135" s="431"/>
      <c r="G135" s="95"/>
      <c r="H135" s="135"/>
    </row>
    <row r="136" spans="1:8" s="93" customFormat="1">
      <c r="A136" s="97"/>
      <c r="B136" s="99"/>
      <c r="C136" s="473"/>
      <c r="D136" s="136"/>
      <c r="E136" s="528"/>
      <c r="F136" s="431"/>
      <c r="G136" s="95"/>
      <c r="H136" s="135"/>
    </row>
    <row r="137" spans="1:8" s="93" customFormat="1">
      <c r="A137" s="97"/>
      <c r="B137" s="126" t="s">
        <v>264</v>
      </c>
      <c r="C137" s="124"/>
      <c r="D137" s="127"/>
      <c r="E137" s="510"/>
      <c r="F137" s="124"/>
      <c r="G137" s="95"/>
      <c r="H137" s="135"/>
    </row>
    <row r="138" spans="1:8" s="93" customFormat="1" ht="102.9">
      <c r="A138" s="90">
        <f>+$A$124+COUNT($A$125:A137)*0.01+0.01</f>
        <v>29.07</v>
      </c>
      <c r="B138" s="91" t="s">
        <v>275</v>
      </c>
      <c r="C138" s="124">
        <v>1</v>
      </c>
      <c r="D138" s="127" t="s">
        <v>10</v>
      </c>
      <c r="E138" s="541"/>
      <c r="F138" s="431">
        <f>C138*E138</f>
        <v>0</v>
      </c>
      <c r="G138" s="95"/>
      <c r="H138" s="135"/>
    </row>
    <row r="139" spans="1:8" s="93" customFormat="1">
      <c r="A139" s="97"/>
      <c r="B139" s="99"/>
      <c r="C139" s="473"/>
      <c r="D139" s="136"/>
      <c r="E139" s="528"/>
      <c r="F139" s="431"/>
      <c r="G139" s="95"/>
      <c r="H139" s="135"/>
    </row>
    <row r="140" spans="1:8" s="93" customFormat="1">
      <c r="A140" s="97"/>
      <c r="B140" s="99"/>
      <c r="C140" s="473"/>
      <c r="D140" s="136"/>
      <c r="E140" s="528"/>
      <c r="F140" s="431"/>
      <c r="G140" s="95"/>
      <c r="H140" s="135"/>
    </row>
    <row r="141" spans="1:8" s="93" customFormat="1">
      <c r="A141" s="97"/>
      <c r="B141" s="126" t="s">
        <v>270</v>
      </c>
      <c r="C141" s="124"/>
      <c r="D141" s="127"/>
      <c r="E141" s="510"/>
      <c r="F141" s="124"/>
      <c r="G141" s="95"/>
      <c r="H141" s="135"/>
    </row>
    <row r="142" spans="1:8" s="93" customFormat="1">
      <c r="A142" s="67"/>
      <c r="B142" s="114" t="s">
        <v>186</v>
      </c>
      <c r="C142" s="308"/>
      <c r="D142" s="113"/>
      <c r="E142" s="510"/>
      <c r="F142" s="431"/>
      <c r="G142" s="95"/>
      <c r="H142" s="135"/>
    </row>
    <row r="143" spans="1:8" s="93" customFormat="1">
      <c r="A143" s="67"/>
      <c r="B143" s="128" t="s">
        <v>13</v>
      </c>
      <c r="C143" s="308"/>
      <c r="D143" s="113"/>
      <c r="E143" s="510"/>
      <c r="F143" s="431"/>
      <c r="G143" s="95"/>
      <c r="H143" s="135"/>
    </row>
    <row r="144" spans="1:8" s="93" customFormat="1">
      <c r="A144" s="67"/>
      <c r="B144" s="128"/>
      <c r="C144" s="308"/>
      <c r="D144" s="113"/>
      <c r="E144" s="510"/>
      <c r="F144" s="431"/>
      <c r="G144" s="95"/>
      <c r="H144" s="135"/>
    </row>
    <row r="145" spans="1:249" s="93" customFormat="1">
      <c r="A145" s="90">
        <f>+$A$124+COUNT($A$125:A144)*0.01+0.01</f>
        <v>29.080000000000002</v>
      </c>
      <c r="B145" s="91" t="s">
        <v>170</v>
      </c>
      <c r="C145" s="308">
        <v>25</v>
      </c>
      <c r="D145" s="113" t="s">
        <v>12</v>
      </c>
      <c r="E145" s="541"/>
      <c r="F145" s="431">
        <f t="shared" ref="F145:F150" si="2">C145*E145</f>
        <v>0</v>
      </c>
      <c r="G145" s="95"/>
      <c r="H145" s="135"/>
    </row>
    <row r="146" spans="1:249" s="93" customFormat="1" ht="25.75">
      <c r="A146" s="90">
        <f>+$A$124+COUNT($A$125:A145)*0.01+0.01</f>
        <v>29.09</v>
      </c>
      <c r="B146" s="91" t="s">
        <v>314</v>
      </c>
      <c r="C146" s="308">
        <v>1200</v>
      </c>
      <c r="D146" s="113" t="s">
        <v>12</v>
      </c>
      <c r="E146" s="505"/>
      <c r="F146" s="431">
        <f t="shared" si="2"/>
        <v>0</v>
      </c>
      <c r="G146" s="95"/>
      <c r="H146" s="135"/>
    </row>
    <row r="147" spans="1:249" s="93" customFormat="1" ht="25.75">
      <c r="A147" s="90">
        <f>+$A$124+COUNT($A$125:A146)*0.01+0.01</f>
        <v>29.1</v>
      </c>
      <c r="B147" s="91" t="s">
        <v>315</v>
      </c>
      <c r="C147" s="308">
        <v>65</v>
      </c>
      <c r="D147" s="113" t="s">
        <v>12</v>
      </c>
      <c r="E147" s="505"/>
      <c r="F147" s="431">
        <f t="shared" si="2"/>
        <v>0</v>
      </c>
      <c r="G147" s="95"/>
      <c r="H147" s="135"/>
    </row>
    <row r="148" spans="1:249" s="93" customFormat="1" ht="25.75">
      <c r="A148" s="90">
        <f>+$A$124+COUNT($A$125:A147)*0.01+0.01</f>
        <v>29.110000000000003</v>
      </c>
      <c r="B148" s="129" t="s">
        <v>65</v>
      </c>
      <c r="C148" s="470">
        <v>350</v>
      </c>
      <c r="D148" s="130" t="s">
        <v>12</v>
      </c>
      <c r="E148" s="541"/>
      <c r="F148" s="431">
        <f t="shared" si="2"/>
        <v>0</v>
      </c>
      <c r="G148" s="95"/>
      <c r="H148" s="135"/>
    </row>
    <row r="149" spans="1:249" s="93" customFormat="1" ht="38.6">
      <c r="A149" s="90">
        <f>+$A$124+COUNT($A$125:A148)*0.01+0.01</f>
        <v>29.12</v>
      </c>
      <c r="B149" s="129" t="s">
        <v>291</v>
      </c>
      <c r="C149" s="470">
        <v>1</v>
      </c>
      <c r="D149" s="113" t="s">
        <v>10</v>
      </c>
      <c r="E149" s="556"/>
      <c r="F149" s="431">
        <f t="shared" si="2"/>
        <v>0</v>
      </c>
      <c r="G149" s="95"/>
      <c r="H149" s="135"/>
    </row>
    <row r="150" spans="1:249" s="93" customFormat="1">
      <c r="A150" s="90">
        <f>+$A$124+COUNT($A$125:A149)*0.01+0.01</f>
        <v>29.130000000000003</v>
      </c>
      <c r="B150" s="91" t="s">
        <v>292</v>
      </c>
      <c r="C150" s="308">
        <v>1</v>
      </c>
      <c r="D150" s="112" t="s">
        <v>10</v>
      </c>
      <c r="E150" s="556"/>
      <c r="F150" s="431">
        <f t="shared" si="2"/>
        <v>0</v>
      </c>
      <c r="G150" s="95"/>
      <c r="H150" s="135"/>
    </row>
    <row r="151" spans="1:249" s="93" customFormat="1">
      <c r="A151" s="97"/>
      <c r="B151" s="99"/>
      <c r="C151" s="473"/>
      <c r="D151" s="136"/>
      <c r="E151" s="528"/>
      <c r="F151" s="431"/>
      <c r="G151" s="95"/>
      <c r="H151" s="135"/>
    </row>
    <row r="152" spans="1:249" s="93" customFormat="1" ht="13.3" thickBot="1">
      <c r="A152" s="137"/>
      <c r="B152" s="138"/>
      <c r="C152" s="474"/>
      <c r="D152" s="139"/>
      <c r="E152" s="529"/>
      <c r="F152" s="455"/>
      <c r="G152" s="95"/>
      <c r="H152" s="135"/>
    </row>
    <row r="153" spans="1:249" s="93" customFormat="1" ht="13.3" thickTop="1">
      <c r="A153" s="97"/>
      <c r="B153" s="114" t="s">
        <v>272</v>
      </c>
      <c r="C153" s="472"/>
      <c r="D153" s="136"/>
      <c r="E153" s="528"/>
      <c r="F153" s="461">
        <f>SUM(F128:F152)</f>
        <v>0</v>
      </c>
      <c r="G153" s="95"/>
      <c r="H153" s="135"/>
    </row>
    <row r="154" spans="1:249" s="93" customFormat="1">
      <c r="A154" s="97"/>
      <c r="B154" s="99"/>
      <c r="C154" s="473"/>
      <c r="D154" s="136"/>
      <c r="E154" s="528"/>
      <c r="F154" s="431"/>
      <c r="G154" s="95"/>
      <c r="H154" s="135"/>
    </row>
    <row r="155" spans="1:249" s="93" customFormat="1">
      <c r="A155" s="97"/>
      <c r="B155" s="99"/>
      <c r="C155" s="473"/>
      <c r="D155" s="136"/>
      <c r="E155" s="528"/>
      <c r="F155" s="431"/>
      <c r="G155" s="95"/>
      <c r="H155" s="135"/>
    </row>
    <row r="156" spans="1:249" s="93" customFormat="1">
      <c r="A156" s="97"/>
      <c r="B156" s="120"/>
      <c r="C156" s="124"/>
      <c r="D156" s="127"/>
      <c r="E156" s="510"/>
      <c r="F156" s="124"/>
      <c r="G156" s="95"/>
    </row>
    <row r="157" spans="1:249" s="93" customFormat="1">
      <c r="A157" s="140">
        <v>30</v>
      </c>
      <c r="B157" s="59" t="s">
        <v>805</v>
      </c>
      <c r="C157" s="476"/>
      <c r="E157" s="530"/>
      <c r="F157" s="324"/>
      <c r="G157" s="141"/>
      <c r="IN157" s="96"/>
      <c r="IO157" s="96"/>
    </row>
    <row r="158" spans="1:249" s="93" customFormat="1">
      <c r="A158" s="140"/>
      <c r="B158" s="114" t="s">
        <v>13</v>
      </c>
      <c r="C158" s="476"/>
      <c r="E158" s="530"/>
      <c r="F158" s="324"/>
      <c r="G158" s="141"/>
      <c r="IN158" s="96"/>
      <c r="IO158" s="96"/>
    </row>
    <row r="159" spans="1:249" s="93" customFormat="1">
      <c r="A159" s="140"/>
      <c r="B159" s="114"/>
      <c r="C159" s="476"/>
      <c r="E159" s="530"/>
      <c r="F159" s="324"/>
      <c r="G159" s="141"/>
      <c r="IN159" s="96"/>
      <c r="IO159" s="96"/>
    </row>
    <row r="160" spans="1:249" s="93" customFormat="1">
      <c r="A160" s="140"/>
      <c r="B160" s="114"/>
      <c r="C160" s="476"/>
      <c r="E160" s="530"/>
      <c r="F160" s="324"/>
      <c r="G160" s="141"/>
      <c r="IN160" s="96"/>
      <c r="IO160" s="96"/>
    </row>
    <row r="161" spans="1:249" s="93" customFormat="1">
      <c r="A161" s="142" t="s">
        <v>23</v>
      </c>
      <c r="B161" s="142" t="s">
        <v>188</v>
      </c>
      <c r="C161" s="477"/>
      <c r="E161" s="522"/>
      <c r="F161" s="308"/>
      <c r="G161" s="94"/>
      <c r="IN161" s="96"/>
      <c r="IO161" s="96"/>
    </row>
    <row r="162" spans="1:249" s="93" customFormat="1">
      <c r="A162" s="90"/>
      <c r="B162" s="143"/>
      <c r="C162" s="76"/>
      <c r="D162" s="144"/>
      <c r="E162" s="408"/>
      <c r="F162" s="490"/>
      <c r="G162" s="145"/>
      <c r="IN162" s="96"/>
      <c r="IO162" s="96"/>
    </row>
    <row r="163" spans="1:249" s="93" customFormat="1">
      <c r="A163" s="90">
        <f>+$A$157+COUNT(A$161:A162)*0.01+0.01</f>
        <v>30.01</v>
      </c>
      <c r="B163" s="143" t="s">
        <v>196</v>
      </c>
      <c r="C163" s="76"/>
      <c r="D163" s="144"/>
      <c r="E163" s="408"/>
      <c r="F163" s="490"/>
      <c r="G163" s="145"/>
      <c r="IN163" s="96"/>
      <c r="IO163" s="96"/>
    </row>
    <row r="164" spans="1:249" s="93" customFormat="1">
      <c r="A164" s="146" t="s">
        <v>14</v>
      </c>
      <c r="B164" s="143" t="s">
        <v>197</v>
      </c>
      <c r="C164" s="76">
        <v>14</v>
      </c>
      <c r="D164" s="144" t="s">
        <v>15</v>
      </c>
      <c r="E164" s="507"/>
      <c r="F164" s="490">
        <f>C164*E164</f>
        <v>0</v>
      </c>
      <c r="G164" s="145"/>
      <c r="IN164" s="96"/>
      <c r="IO164" s="96"/>
    </row>
    <row r="165" spans="1:249" s="93" customFormat="1">
      <c r="A165" s="146" t="s">
        <v>14</v>
      </c>
      <c r="B165" s="143" t="s">
        <v>198</v>
      </c>
      <c r="C165" s="76">
        <v>10</v>
      </c>
      <c r="D165" s="144" t="s">
        <v>15</v>
      </c>
      <c r="E165" s="507"/>
      <c r="F165" s="490">
        <f>C165*E165</f>
        <v>0</v>
      </c>
      <c r="G165" s="145"/>
      <c r="IN165" s="96"/>
      <c r="IO165" s="96"/>
    </row>
    <row r="166" spans="1:249" s="93" customFormat="1">
      <c r="A166" s="146" t="s">
        <v>14</v>
      </c>
      <c r="B166" s="143" t="s">
        <v>199</v>
      </c>
      <c r="C166" s="76">
        <v>12</v>
      </c>
      <c r="D166" s="144" t="s">
        <v>15</v>
      </c>
      <c r="E166" s="507"/>
      <c r="F166" s="490">
        <f>C166*E166</f>
        <v>0</v>
      </c>
      <c r="G166" s="145"/>
      <c r="IN166" s="96"/>
      <c r="IO166" s="96"/>
    </row>
    <row r="167" spans="1:249" s="93" customFormat="1">
      <c r="A167" s="146"/>
      <c r="B167" s="143"/>
      <c r="C167" s="76"/>
      <c r="D167" s="144"/>
      <c r="E167" s="408"/>
      <c r="F167" s="490"/>
      <c r="G167" s="145"/>
      <c r="IN167" s="96"/>
      <c r="IO167" s="96"/>
    </row>
    <row r="168" spans="1:249" s="93" customFormat="1">
      <c r="A168" s="90">
        <f>+$A$157+COUNT(A$161:A167)*0.01+0.01</f>
        <v>30.020000000000003</v>
      </c>
      <c r="B168" s="143" t="s">
        <v>211</v>
      </c>
      <c r="C168" s="76"/>
      <c r="D168" s="144"/>
      <c r="E168" s="408"/>
      <c r="F168" s="490"/>
      <c r="G168" s="145"/>
      <c r="IN168" s="96"/>
      <c r="IO168" s="96"/>
    </row>
    <row r="169" spans="1:249" s="93" customFormat="1" ht="25.75">
      <c r="A169" s="146" t="s">
        <v>14</v>
      </c>
      <c r="B169" s="147" t="s">
        <v>209</v>
      </c>
      <c r="C169" s="76">
        <v>590</v>
      </c>
      <c r="D169" s="144" t="s">
        <v>12</v>
      </c>
      <c r="E169" s="507"/>
      <c r="F169" s="490">
        <f t="shared" ref="F169:F178" si="3">C169*E169</f>
        <v>0</v>
      </c>
      <c r="G169" s="145"/>
      <c r="IN169" s="96"/>
      <c r="IO169" s="96"/>
    </row>
    <row r="170" spans="1:249" s="93" customFormat="1" ht="25.75">
      <c r="A170" s="146" t="s">
        <v>14</v>
      </c>
      <c r="B170" s="147" t="s">
        <v>210</v>
      </c>
      <c r="C170" s="76">
        <v>170</v>
      </c>
      <c r="D170" s="144" t="s">
        <v>12</v>
      </c>
      <c r="E170" s="507"/>
      <c r="F170" s="490">
        <f t="shared" si="3"/>
        <v>0</v>
      </c>
      <c r="G170" s="145"/>
      <c r="IN170" s="96"/>
      <c r="IO170" s="96"/>
    </row>
    <row r="171" spans="1:249" s="93" customFormat="1">
      <c r="A171" s="146" t="s">
        <v>14</v>
      </c>
      <c r="B171" s="143" t="s">
        <v>200</v>
      </c>
      <c r="C171" s="76">
        <v>1</v>
      </c>
      <c r="D171" s="144" t="s">
        <v>10</v>
      </c>
      <c r="E171" s="507"/>
      <c r="F171" s="490">
        <f t="shared" si="3"/>
        <v>0</v>
      </c>
      <c r="G171" s="145"/>
      <c r="IN171" s="96"/>
      <c r="IO171" s="96"/>
    </row>
    <row r="172" spans="1:249" s="93" customFormat="1">
      <c r="A172" s="146" t="s">
        <v>14</v>
      </c>
      <c r="B172" s="143" t="s">
        <v>201</v>
      </c>
      <c r="C172" s="76">
        <v>10</v>
      </c>
      <c r="D172" s="144" t="s">
        <v>15</v>
      </c>
      <c r="E172" s="507"/>
      <c r="F172" s="490">
        <f t="shared" si="3"/>
        <v>0</v>
      </c>
      <c r="G172" s="145"/>
      <c r="IN172" s="96"/>
      <c r="IO172" s="96"/>
    </row>
    <row r="173" spans="1:249" s="93" customFormat="1">
      <c r="A173" s="146" t="s">
        <v>14</v>
      </c>
      <c r="B173" s="143" t="s">
        <v>202</v>
      </c>
      <c r="C173" s="76">
        <v>10</v>
      </c>
      <c r="D173" s="144" t="s">
        <v>15</v>
      </c>
      <c r="E173" s="507"/>
      <c r="F173" s="490">
        <f t="shared" si="3"/>
        <v>0</v>
      </c>
      <c r="G173" s="145"/>
      <c r="IN173" s="96"/>
      <c r="IO173" s="96"/>
    </row>
    <row r="174" spans="1:249" s="93" customFormat="1">
      <c r="A174" s="146" t="s">
        <v>14</v>
      </c>
      <c r="B174" s="143" t="s">
        <v>203</v>
      </c>
      <c r="C174" s="76">
        <v>11</v>
      </c>
      <c r="D174" s="144" t="s">
        <v>15</v>
      </c>
      <c r="E174" s="507"/>
      <c r="F174" s="490">
        <f t="shared" si="3"/>
        <v>0</v>
      </c>
      <c r="G174" s="145"/>
      <c r="IN174" s="96"/>
      <c r="IO174" s="96"/>
    </row>
    <row r="175" spans="1:249" s="93" customFormat="1">
      <c r="A175" s="146" t="s">
        <v>14</v>
      </c>
      <c r="B175" s="143" t="s">
        <v>204</v>
      </c>
      <c r="C175" s="76">
        <v>12</v>
      </c>
      <c r="D175" s="144" t="s">
        <v>15</v>
      </c>
      <c r="E175" s="507"/>
      <c r="F175" s="490">
        <f t="shared" si="3"/>
        <v>0</v>
      </c>
      <c r="G175" s="145"/>
      <c r="IN175" s="96"/>
      <c r="IO175" s="96"/>
    </row>
    <row r="176" spans="1:249" s="93" customFormat="1">
      <c r="A176" s="146" t="s">
        <v>14</v>
      </c>
      <c r="B176" s="143" t="s">
        <v>205</v>
      </c>
      <c r="C176" s="76">
        <v>1</v>
      </c>
      <c r="D176" s="144" t="s">
        <v>10</v>
      </c>
      <c r="E176" s="507"/>
      <c r="F176" s="490">
        <f t="shared" si="3"/>
        <v>0</v>
      </c>
      <c r="G176" s="145"/>
      <c r="IN176" s="96"/>
      <c r="IO176" s="96"/>
    </row>
    <row r="177" spans="1:249" s="93" customFormat="1">
      <c r="A177" s="146" t="s">
        <v>14</v>
      </c>
      <c r="B177" s="143" t="s">
        <v>206</v>
      </c>
      <c r="C177" s="76">
        <v>1</v>
      </c>
      <c r="D177" s="144" t="s">
        <v>10</v>
      </c>
      <c r="E177" s="507"/>
      <c r="F177" s="490">
        <f t="shared" si="3"/>
        <v>0</v>
      </c>
      <c r="G177" s="145"/>
      <c r="IN177" s="96"/>
      <c r="IO177" s="96"/>
    </row>
    <row r="178" spans="1:249" s="93" customFormat="1">
      <c r="A178" s="146" t="s">
        <v>14</v>
      </c>
      <c r="B178" s="143" t="s">
        <v>207</v>
      </c>
      <c r="C178" s="76">
        <v>1</v>
      </c>
      <c r="D178" s="144" t="s">
        <v>10</v>
      </c>
      <c r="E178" s="507"/>
      <c r="F178" s="490">
        <f t="shared" si="3"/>
        <v>0</v>
      </c>
      <c r="G178" s="145"/>
      <c r="IN178" s="96"/>
      <c r="IO178" s="96"/>
    </row>
    <row r="179" spans="1:249" s="93" customFormat="1">
      <c r="A179" s="146"/>
      <c r="B179" s="143"/>
      <c r="C179" s="76"/>
      <c r="D179" s="144"/>
      <c r="E179" s="408"/>
      <c r="F179" s="490"/>
      <c r="G179" s="145"/>
      <c r="IN179" s="96"/>
      <c r="IO179" s="96"/>
    </row>
    <row r="180" spans="1:249" s="93" customFormat="1" ht="25.75">
      <c r="A180" s="90">
        <f>+$A$157+COUNT(A$161:A178)*0.01+0.01</f>
        <v>30.03</v>
      </c>
      <c r="B180" s="143" t="s">
        <v>208</v>
      </c>
      <c r="C180" s="76">
        <v>1</v>
      </c>
      <c r="D180" s="144" t="s">
        <v>10</v>
      </c>
      <c r="E180" s="507"/>
      <c r="F180" s="490">
        <f>C180*E180</f>
        <v>0</v>
      </c>
      <c r="G180" s="145"/>
      <c r="IN180" s="96"/>
      <c r="IO180" s="96"/>
    </row>
    <row r="181" spans="1:249" s="37" customFormat="1">
      <c r="A181" s="148"/>
      <c r="B181" s="149"/>
      <c r="C181" s="151"/>
      <c r="D181" s="150"/>
      <c r="E181" s="531"/>
      <c r="F181" s="493"/>
    </row>
    <row r="182" spans="1:249" s="37" customFormat="1">
      <c r="A182" s="152"/>
      <c r="B182" s="153" t="s">
        <v>212</v>
      </c>
      <c r="C182" s="155"/>
      <c r="D182" s="154"/>
      <c r="E182" s="532"/>
      <c r="F182" s="492">
        <f>SUM(F163:F181)</f>
        <v>0</v>
      </c>
    </row>
    <row r="183" spans="1:249" s="37" customFormat="1">
      <c r="A183" s="90"/>
      <c r="B183" s="143"/>
      <c r="C183" s="76"/>
      <c r="D183" s="144"/>
      <c r="E183" s="408"/>
      <c r="F183" s="490"/>
    </row>
    <row r="184" spans="1:249" s="37" customFormat="1">
      <c r="A184" s="90"/>
      <c r="B184" s="143"/>
      <c r="C184" s="76"/>
      <c r="D184" s="144"/>
      <c r="E184" s="408"/>
      <c r="F184" s="490"/>
    </row>
    <row r="185" spans="1:249" s="37" customFormat="1">
      <c r="A185" s="144"/>
      <c r="B185" s="143"/>
      <c r="C185" s="76"/>
      <c r="D185" s="144"/>
      <c r="E185" s="408"/>
      <c r="F185" s="490"/>
    </row>
    <row r="186" spans="1:249" s="93" customFormat="1">
      <c r="A186" s="142" t="s">
        <v>22</v>
      </c>
      <c r="B186" s="142" t="s">
        <v>213</v>
      </c>
      <c r="C186" s="76"/>
      <c r="D186" s="144"/>
      <c r="E186" s="408"/>
      <c r="F186" s="490"/>
      <c r="G186" s="94"/>
      <c r="IN186" s="96"/>
      <c r="IO186" s="96"/>
    </row>
    <row r="187" spans="1:249" s="93" customFormat="1" ht="25.75">
      <c r="A187" s="90">
        <f>+$A$157+COUNT(A$161:A185)*0.01+0.01</f>
        <v>30.040000000000003</v>
      </c>
      <c r="B187" s="121" t="s">
        <v>214</v>
      </c>
      <c r="C187" s="76">
        <v>1</v>
      </c>
      <c r="D187" s="144" t="s">
        <v>15</v>
      </c>
      <c r="E187" s="507"/>
      <c r="F187" s="490">
        <f>C187*E187</f>
        <v>0</v>
      </c>
      <c r="G187" s="94"/>
      <c r="IN187" s="96"/>
      <c r="IO187" s="96"/>
    </row>
    <row r="188" spans="1:249" s="93" customFormat="1" ht="25.75">
      <c r="A188" s="90">
        <f>+$A$157+COUNT(A$161:A186)*0.01+0.01</f>
        <v>30.040000000000003</v>
      </c>
      <c r="B188" s="121" t="s">
        <v>215</v>
      </c>
      <c r="C188" s="76">
        <v>1</v>
      </c>
      <c r="D188" s="144" t="s">
        <v>10</v>
      </c>
      <c r="E188" s="507"/>
      <c r="F188" s="490">
        <f>C188*E188</f>
        <v>0</v>
      </c>
      <c r="G188" s="94"/>
      <c r="IN188" s="96"/>
      <c r="IO188" s="96"/>
    </row>
    <row r="189" spans="1:249" s="93" customFormat="1" ht="25.75">
      <c r="A189" s="90">
        <f>+$A$157+COUNT(A$161:A187)*0.01+0.01</f>
        <v>30.05</v>
      </c>
      <c r="B189" s="121" t="s">
        <v>230</v>
      </c>
      <c r="C189" s="76">
        <v>1</v>
      </c>
      <c r="D189" s="144" t="s">
        <v>15</v>
      </c>
      <c r="E189" s="507"/>
      <c r="F189" s="490">
        <f>C189*E189</f>
        <v>0</v>
      </c>
      <c r="G189" s="94"/>
      <c r="IN189" s="96"/>
      <c r="IO189" s="96"/>
    </row>
    <row r="190" spans="1:249" s="93" customFormat="1">
      <c r="A190" s="90">
        <f>+$A$157+COUNT(A$161:A188)*0.01+0.01</f>
        <v>30.060000000000002</v>
      </c>
      <c r="B190" s="121" t="s">
        <v>211</v>
      </c>
      <c r="C190" s="76"/>
      <c r="D190" s="144"/>
      <c r="E190" s="408"/>
      <c r="F190" s="490"/>
      <c r="G190" s="94"/>
      <c r="IN190" s="96"/>
      <c r="IO190" s="96"/>
    </row>
    <row r="191" spans="1:249" s="93" customFormat="1">
      <c r="A191" s="156" t="s">
        <v>14</v>
      </c>
      <c r="B191" s="121" t="s">
        <v>231</v>
      </c>
      <c r="C191" s="76">
        <v>7</v>
      </c>
      <c r="D191" s="144" t="s">
        <v>12</v>
      </c>
      <c r="E191" s="507"/>
      <c r="F191" s="490">
        <f t="shared" ref="F191:F209" si="4">C191*E191</f>
        <v>0</v>
      </c>
      <c r="G191" s="94"/>
      <c r="IN191" s="96"/>
      <c r="IO191" s="96"/>
    </row>
    <row r="192" spans="1:249" s="93" customFormat="1">
      <c r="A192" s="156" t="s">
        <v>14</v>
      </c>
      <c r="B192" s="121" t="s">
        <v>232</v>
      </c>
      <c r="C192" s="76">
        <v>15</v>
      </c>
      <c r="D192" s="144" t="s">
        <v>12</v>
      </c>
      <c r="E192" s="507"/>
      <c r="F192" s="490">
        <f t="shared" si="4"/>
        <v>0</v>
      </c>
      <c r="G192" s="94"/>
      <c r="IN192" s="96"/>
      <c r="IO192" s="96"/>
    </row>
    <row r="193" spans="1:249" s="93" customFormat="1">
      <c r="A193" s="156" t="s">
        <v>14</v>
      </c>
      <c r="B193" s="121" t="s">
        <v>233</v>
      </c>
      <c r="C193" s="76">
        <v>15</v>
      </c>
      <c r="D193" s="144" t="s">
        <v>12</v>
      </c>
      <c r="E193" s="507"/>
      <c r="F193" s="490">
        <f t="shared" si="4"/>
        <v>0</v>
      </c>
      <c r="G193" s="94"/>
      <c r="IN193" s="96"/>
      <c r="IO193" s="96"/>
    </row>
    <row r="194" spans="1:249" s="93" customFormat="1">
      <c r="A194" s="156" t="s">
        <v>14</v>
      </c>
      <c r="B194" s="121" t="s">
        <v>216</v>
      </c>
      <c r="C194" s="76">
        <v>1</v>
      </c>
      <c r="D194" s="144" t="s">
        <v>15</v>
      </c>
      <c r="E194" s="507"/>
      <c r="F194" s="490">
        <f t="shared" si="4"/>
        <v>0</v>
      </c>
      <c r="G194" s="94"/>
      <c r="IN194" s="96"/>
      <c r="IO194" s="96"/>
    </row>
    <row r="195" spans="1:249" s="93" customFormat="1">
      <c r="A195" s="156" t="s">
        <v>14</v>
      </c>
      <c r="B195" s="121" t="s">
        <v>217</v>
      </c>
      <c r="C195" s="76">
        <v>1</v>
      </c>
      <c r="D195" s="144" t="s">
        <v>15</v>
      </c>
      <c r="E195" s="507"/>
      <c r="F195" s="490">
        <f t="shared" si="4"/>
        <v>0</v>
      </c>
      <c r="G195" s="94"/>
      <c r="IN195" s="96"/>
      <c r="IO195" s="96"/>
    </row>
    <row r="196" spans="1:249" s="93" customFormat="1">
      <c r="A196" s="156" t="s">
        <v>14</v>
      </c>
      <c r="B196" s="121" t="s">
        <v>218</v>
      </c>
      <c r="C196" s="76">
        <v>25</v>
      </c>
      <c r="D196" s="144" t="s">
        <v>12</v>
      </c>
      <c r="E196" s="507"/>
      <c r="F196" s="490">
        <f t="shared" si="4"/>
        <v>0</v>
      </c>
      <c r="G196" s="94"/>
      <c r="IN196" s="96"/>
      <c r="IO196" s="96"/>
    </row>
    <row r="197" spans="1:249" s="93" customFormat="1">
      <c r="A197" s="156" t="s">
        <v>14</v>
      </c>
      <c r="B197" s="121" t="s">
        <v>219</v>
      </c>
      <c r="C197" s="76">
        <v>1</v>
      </c>
      <c r="D197" s="144" t="s">
        <v>10</v>
      </c>
      <c r="E197" s="507"/>
      <c r="F197" s="490">
        <f t="shared" si="4"/>
        <v>0</v>
      </c>
      <c r="G197" s="94"/>
      <c r="IN197" s="96"/>
      <c r="IO197" s="96"/>
    </row>
    <row r="198" spans="1:249" s="93" customFormat="1" ht="25.75">
      <c r="A198" s="156" t="s">
        <v>14</v>
      </c>
      <c r="B198" s="121" t="s">
        <v>351</v>
      </c>
      <c r="C198" s="76">
        <v>1</v>
      </c>
      <c r="D198" s="144" t="s">
        <v>10</v>
      </c>
      <c r="E198" s="507"/>
      <c r="F198" s="490">
        <f t="shared" si="4"/>
        <v>0</v>
      </c>
      <c r="G198" s="94"/>
      <c r="IN198" s="96"/>
      <c r="IO198" s="96"/>
    </row>
    <row r="199" spans="1:249" s="93" customFormat="1">
      <c r="A199" s="156" t="s">
        <v>14</v>
      </c>
      <c r="B199" s="121" t="s">
        <v>220</v>
      </c>
      <c r="C199" s="76">
        <v>7</v>
      </c>
      <c r="D199" s="144" t="s">
        <v>12</v>
      </c>
      <c r="E199" s="507"/>
      <c r="F199" s="490">
        <f t="shared" si="4"/>
        <v>0</v>
      </c>
      <c r="G199" s="94"/>
      <c r="IN199" s="96"/>
      <c r="IO199" s="96"/>
    </row>
    <row r="200" spans="1:249" s="93" customFormat="1">
      <c r="A200" s="156" t="s">
        <v>14</v>
      </c>
      <c r="B200" s="121" t="s">
        <v>221</v>
      </c>
      <c r="C200" s="76">
        <v>10</v>
      </c>
      <c r="D200" s="144" t="s">
        <v>12</v>
      </c>
      <c r="E200" s="507"/>
      <c r="F200" s="490">
        <f t="shared" si="4"/>
        <v>0</v>
      </c>
      <c r="G200" s="94"/>
      <c r="IN200" s="96"/>
      <c r="IO200" s="96"/>
    </row>
    <row r="201" spans="1:249" s="93" customFormat="1" ht="25.75">
      <c r="A201" s="156" t="s">
        <v>14</v>
      </c>
      <c r="B201" s="121" t="s">
        <v>663</v>
      </c>
      <c r="C201" s="76">
        <v>1</v>
      </c>
      <c r="D201" s="144" t="s">
        <v>15</v>
      </c>
      <c r="E201" s="507"/>
      <c r="F201" s="490">
        <f t="shared" si="4"/>
        <v>0</v>
      </c>
      <c r="G201" s="94"/>
      <c r="IN201" s="96"/>
      <c r="IO201" s="96"/>
    </row>
    <row r="202" spans="1:249" s="93" customFormat="1">
      <c r="A202" s="156" t="s">
        <v>14</v>
      </c>
      <c r="B202" s="121" t="s">
        <v>222</v>
      </c>
      <c r="C202" s="76">
        <v>1</v>
      </c>
      <c r="D202" s="144" t="s">
        <v>10</v>
      </c>
      <c r="E202" s="507"/>
      <c r="F202" s="490">
        <f t="shared" si="4"/>
        <v>0</v>
      </c>
      <c r="G202" s="94"/>
      <c r="IN202" s="96"/>
      <c r="IO202" s="96"/>
    </row>
    <row r="203" spans="1:249" s="93" customFormat="1">
      <c r="A203" s="156" t="s">
        <v>21</v>
      </c>
      <c r="B203" s="121" t="s">
        <v>223</v>
      </c>
      <c r="C203" s="76">
        <v>1</v>
      </c>
      <c r="D203" s="144" t="s">
        <v>10</v>
      </c>
      <c r="E203" s="507"/>
      <c r="F203" s="490">
        <f t="shared" si="4"/>
        <v>0</v>
      </c>
      <c r="G203" s="94"/>
      <c r="IN203" s="96"/>
      <c r="IO203" s="96"/>
    </row>
    <row r="204" spans="1:249" s="93" customFormat="1">
      <c r="A204" s="156" t="s">
        <v>14</v>
      </c>
      <c r="B204" s="121" t="s">
        <v>224</v>
      </c>
      <c r="C204" s="76">
        <v>1</v>
      </c>
      <c r="D204" s="144" t="s">
        <v>10</v>
      </c>
      <c r="E204" s="507"/>
      <c r="F204" s="490">
        <f t="shared" si="4"/>
        <v>0</v>
      </c>
      <c r="G204" s="94"/>
      <c r="IN204" s="96"/>
      <c r="IO204" s="96"/>
    </row>
    <row r="205" spans="1:249" s="93" customFormat="1">
      <c r="A205" s="156" t="s">
        <v>14</v>
      </c>
      <c r="B205" s="121" t="s">
        <v>225</v>
      </c>
      <c r="C205" s="76">
        <v>9</v>
      </c>
      <c r="D205" s="144" t="s">
        <v>15</v>
      </c>
      <c r="E205" s="507"/>
      <c r="F205" s="490">
        <f t="shared" si="4"/>
        <v>0</v>
      </c>
      <c r="G205" s="94"/>
      <c r="IN205" s="96"/>
      <c r="IO205" s="96"/>
    </row>
    <row r="206" spans="1:249" s="93" customFormat="1">
      <c r="A206" s="156" t="s">
        <v>14</v>
      </c>
      <c r="B206" s="121" t="s">
        <v>226</v>
      </c>
      <c r="C206" s="76">
        <v>2</v>
      </c>
      <c r="D206" s="144" t="s">
        <v>15</v>
      </c>
      <c r="E206" s="507"/>
      <c r="F206" s="490">
        <f t="shared" si="4"/>
        <v>0</v>
      </c>
      <c r="G206" s="94"/>
      <c r="IN206" s="96"/>
      <c r="IO206" s="96"/>
    </row>
    <row r="207" spans="1:249" s="93" customFormat="1">
      <c r="A207" s="156" t="s">
        <v>14</v>
      </c>
      <c r="B207" s="121" t="s">
        <v>227</v>
      </c>
      <c r="C207" s="76">
        <v>1</v>
      </c>
      <c r="D207" s="144" t="s">
        <v>15</v>
      </c>
      <c r="E207" s="507"/>
      <c r="F207" s="490">
        <f t="shared" si="4"/>
        <v>0</v>
      </c>
      <c r="G207" s="94"/>
      <c r="IN207" s="96"/>
      <c r="IO207" s="96"/>
    </row>
    <row r="208" spans="1:249" s="93" customFormat="1">
      <c r="A208" s="156" t="s">
        <v>14</v>
      </c>
      <c r="B208" s="121" t="s">
        <v>228</v>
      </c>
      <c r="C208" s="76">
        <v>1</v>
      </c>
      <c r="D208" s="144" t="s">
        <v>15</v>
      </c>
      <c r="E208" s="507"/>
      <c r="F208" s="490">
        <f t="shared" si="4"/>
        <v>0</v>
      </c>
      <c r="G208" s="94"/>
      <c r="IN208" s="96"/>
      <c r="IO208" s="96"/>
    </row>
    <row r="209" spans="1:249" s="93" customFormat="1">
      <c r="A209" s="156" t="s">
        <v>14</v>
      </c>
      <c r="B209" s="121" t="s">
        <v>229</v>
      </c>
      <c r="C209" s="76">
        <v>1</v>
      </c>
      <c r="D209" s="144" t="s">
        <v>10</v>
      </c>
      <c r="E209" s="507"/>
      <c r="F209" s="490">
        <f t="shared" si="4"/>
        <v>0</v>
      </c>
      <c r="G209" s="94"/>
      <c r="IN209" s="96"/>
      <c r="IO209" s="96"/>
    </row>
    <row r="210" spans="1:249" s="37" customFormat="1">
      <c r="A210" s="146"/>
      <c r="B210" s="143"/>
      <c r="C210" s="76"/>
      <c r="D210" s="144"/>
      <c r="E210" s="408"/>
      <c r="F210" s="490"/>
    </row>
    <row r="211" spans="1:249" s="37" customFormat="1">
      <c r="A211" s="157"/>
      <c r="B211" s="158" t="s">
        <v>661</v>
      </c>
      <c r="C211" s="497"/>
      <c r="D211" s="157"/>
      <c r="E211" s="537"/>
      <c r="F211" s="159">
        <f>SUM(F187:F210)</f>
        <v>0</v>
      </c>
    </row>
    <row r="212" spans="1:249" s="37" customFormat="1">
      <c r="A212" s="160"/>
      <c r="B212" s="161"/>
      <c r="C212" s="155"/>
      <c r="D212" s="160"/>
      <c r="E212" s="538"/>
      <c r="F212" s="162"/>
    </row>
    <row r="213" spans="1:249" s="37" customFormat="1">
      <c r="A213" s="90">
        <f>+$A$157+COUNT(A$161:A211)*0.01+0.01</f>
        <v>30.080000000000002</v>
      </c>
      <c r="B213" s="161" t="s">
        <v>743</v>
      </c>
      <c r="C213" s="76">
        <v>10</v>
      </c>
      <c r="D213" s="144" t="s">
        <v>10</v>
      </c>
      <c r="E213" s="162"/>
      <c r="F213" s="162">
        <f>F211*C213</f>
        <v>0</v>
      </c>
    </row>
    <row r="214" spans="1:249" s="93" customFormat="1">
      <c r="A214" s="144"/>
      <c r="B214" s="143"/>
      <c r="C214" s="76"/>
      <c r="D214" s="144"/>
      <c r="E214" s="408"/>
      <c r="F214" s="490"/>
      <c r="G214" s="37"/>
      <c r="H214" s="37"/>
      <c r="I214" s="37"/>
      <c r="J214" s="37"/>
      <c r="K214" s="37"/>
      <c r="L214" s="37"/>
      <c r="M214" s="37"/>
      <c r="IN214" s="96"/>
      <c r="IO214" s="96"/>
    </row>
    <row r="215" spans="1:249" ht="13.3" thickBot="1">
      <c r="A215" s="163"/>
      <c r="B215" s="108"/>
      <c r="C215" s="478"/>
      <c r="D215" s="164"/>
      <c r="E215" s="533"/>
      <c r="F215" s="489"/>
      <c r="G215" s="94"/>
      <c r="H215" s="93"/>
      <c r="I215" s="93"/>
      <c r="J215" s="93"/>
      <c r="K215" s="93"/>
      <c r="L215" s="93"/>
      <c r="M215" s="93"/>
    </row>
    <row r="216" spans="1:249" ht="13.3" thickTop="1">
      <c r="A216" s="111"/>
      <c r="B216" s="114" t="s">
        <v>662</v>
      </c>
      <c r="C216" s="476"/>
      <c r="D216" s="93"/>
      <c r="E216" s="522"/>
      <c r="F216" s="492">
        <f>SUM(F182,F213)</f>
        <v>0</v>
      </c>
      <c r="G216" s="94"/>
      <c r="H216" s="93"/>
      <c r="I216" s="93"/>
      <c r="J216" s="93"/>
      <c r="K216" s="93"/>
      <c r="L216" s="93"/>
      <c r="M216" s="93"/>
    </row>
  </sheetData>
  <sheetProtection algorithmName="SHA-512" hashValue="/LImFMKFU6U1kjWaRvEqIueezvtJE3BkLtgmO25a9tOFlNuuqX8inolRJ/jzzFrJz1TF9VDKiLIhbZOuGcw+vw==" saltValue="uj2ExtXmryte4c9VvS59KQ==" spinCount="100000" sheet="1" scenarios="1" selectLockedCells="1"/>
  <pageMargins left="0.78740157480314965" right="0.59055118110236227" top="1.0629921259842521" bottom="0.98425196850393704" header="0.31496062992125984" footer="0.39370078740157483"/>
  <pageSetup paperSize="9" scale="99" firstPageNumber="0" orientation="portrait" horizontalDpi="300" verticalDpi="300" r:id="rId1"/>
  <headerFooter alignWithMargins="0">
    <oddHeader>&amp;L&amp;G</oddHeader>
    <oddFooter>&amp;L&amp;8Dokument: &amp;F&amp;C&amp;"Calibri,Regular"&amp;9Stran: &amp;P/&amp;N</oddFooter>
  </headerFooter>
  <rowBreaks count="5" manualBreakCount="5">
    <brk id="58" max="16383" man="1"/>
    <brk id="90" max="16383" man="1"/>
    <brk id="122" max="16383" man="1"/>
    <brk id="155" max="16383" man="1"/>
    <brk id="185" max="16383" man="1"/>
  </row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8CEF4-AEE7-B544-9DD5-615D16D45D99}">
  <sheetPr codeName="List6"/>
  <dimension ref="A1:IV242"/>
  <sheetViews>
    <sheetView view="pageBreakPreview" zoomScale="139" zoomScaleNormal="120" zoomScaleSheetLayoutView="139" workbookViewId="0">
      <pane ySplit="1" topLeftCell="A222" activePane="bottomLeft" state="frozen"/>
      <selection activeCell="O464" sqref="O464"/>
      <selection pane="bottomLeft" activeCell="E241" sqref="E241"/>
    </sheetView>
  </sheetViews>
  <sheetFormatPr defaultColWidth="45.640625" defaultRowHeight="12.9"/>
  <cols>
    <col min="1" max="1" width="4.640625" style="260" customWidth="1"/>
    <col min="2" max="2" width="45.640625" style="261" customWidth="1"/>
    <col min="3" max="3" width="6.640625" style="435" customWidth="1"/>
    <col min="4" max="4" width="5.5" style="263" customWidth="1"/>
    <col min="5" max="5" width="9.140625" style="435" customWidth="1"/>
    <col min="6" max="6" width="10.640625" style="452" customWidth="1"/>
    <col min="7" max="7" width="15.640625" style="264" customWidth="1"/>
    <col min="8" max="254" width="9" style="172" customWidth="1"/>
    <col min="255" max="255" width="4.640625" style="172" customWidth="1"/>
    <col min="256" max="16384" width="45.640625" style="172"/>
  </cols>
  <sheetData>
    <row r="1" spans="1:254" s="168" customFormat="1">
      <c r="A1" s="168" t="s">
        <v>4</v>
      </c>
      <c r="B1" s="169" t="s">
        <v>5</v>
      </c>
      <c r="C1" s="434" t="s">
        <v>6</v>
      </c>
      <c r="D1" s="170" t="s">
        <v>7</v>
      </c>
      <c r="E1" s="508" t="s">
        <v>8</v>
      </c>
      <c r="F1" s="434" t="s">
        <v>9</v>
      </c>
    </row>
    <row r="3" spans="1:254">
      <c r="A3" s="140">
        <v>31</v>
      </c>
      <c r="B3" s="59" t="s">
        <v>808</v>
      </c>
      <c r="C3" s="370"/>
      <c r="D3" s="171"/>
      <c r="E3" s="370"/>
      <c r="F3" s="208"/>
      <c r="G3" s="63"/>
    </row>
    <row r="4" spans="1:254">
      <c r="A4" s="173"/>
      <c r="B4" s="65" t="s">
        <v>13</v>
      </c>
      <c r="C4" s="370"/>
      <c r="D4" s="171"/>
      <c r="E4" s="370"/>
      <c r="F4" s="208"/>
      <c r="G4" s="63"/>
    </row>
    <row r="5" spans="1:254" s="176" customFormat="1">
      <c r="A5" s="174"/>
      <c r="B5" s="68"/>
      <c r="C5" s="370"/>
      <c r="D5" s="171"/>
      <c r="E5" s="435"/>
      <c r="F5" s="452"/>
      <c r="G5" s="175"/>
      <c r="IR5" s="177"/>
      <c r="IS5" s="178"/>
      <c r="IT5" s="178"/>
    </row>
    <row r="6" spans="1:254" s="70" customFormat="1">
      <c r="A6" s="174"/>
      <c r="B6" s="68"/>
      <c r="C6" s="370"/>
      <c r="D6" s="171"/>
      <c r="E6" s="510"/>
      <c r="F6" s="431"/>
      <c r="G6" s="179"/>
      <c r="IS6" s="180"/>
      <c r="IT6" s="180"/>
    </row>
    <row r="7" spans="1:254" s="70" customFormat="1">
      <c r="A7" s="174">
        <f>+$A$3+COUNT(A$5:A6)*0.01+0.01</f>
        <v>31.01</v>
      </c>
      <c r="B7" s="68" t="s">
        <v>559</v>
      </c>
      <c r="C7" s="370"/>
      <c r="D7" s="171"/>
      <c r="E7" s="510"/>
      <c r="F7" s="431"/>
      <c r="G7" s="179"/>
      <c r="IS7" s="180"/>
      <c r="IT7" s="180"/>
    </row>
    <row r="8" spans="1:254" s="70" customFormat="1">
      <c r="A8" s="174"/>
      <c r="B8" s="68" t="s">
        <v>13</v>
      </c>
      <c r="C8" s="370"/>
      <c r="D8" s="171"/>
      <c r="E8" s="510"/>
      <c r="F8" s="431"/>
      <c r="G8" s="179"/>
      <c r="IS8" s="180"/>
      <c r="IT8" s="180"/>
    </row>
    <row r="9" spans="1:254" s="70" customFormat="1">
      <c r="A9" s="174"/>
      <c r="B9" s="68"/>
      <c r="C9" s="370"/>
      <c r="D9" s="171"/>
      <c r="E9" s="510"/>
      <c r="F9" s="431"/>
      <c r="G9" s="179"/>
      <c r="IS9" s="180"/>
      <c r="IT9" s="180"/>
    </row>
    <row r="10" spans="1:254" s="70" customFormat="1" ht="25.75">
      <c r="A10" s="174" t="s">
        <v>11</v>
      </c>
      <c r="B10" s="68" t="s">
        <v>542</v>
      </c>
      <c r="C10" s="370">
        <v>1</v>
      </c>
      <c r="D10" s="171" t="s">
        <v>10</v>
      </c>
      <c r="E10" s="510"/>
      <c r="F10" s="431"/>
      <c r="G10" s="179"/>
      <c r="IS10" s="180"/>
      <c r="IT10" s="180"/>
    </row>
    <row r="11" spans="1:254" s="70" customFormat="1">
      <c r="A11" s="174" t="s">
        <v>11</v>
      </c>
      <c r="B11" s="68" t="s">
        <v>543</v>
      </c>
      <c r="C11" s="370">
        <v>1</v>
      </c>
      <c r="D11" s="171" t="s">
        <v>33</v>
      </c>
      <c r="E11" s="510"/>
      <c r="F11" s="431"/>
      <c r="G11" s="179"/>
      <c r="IS11" s="180"/>
      <c r="IT11" s="180"/>
    </row>
    <row r="12" spans="1:254" s="70" customFormat="1">
      <c r="A12" s="174" t="s">
        <v>11</v>
      </c>
      <c r="B12" s="68" t="s">
        <v>137</v>
      </c>
      <c r="C12" s="370">
        <v>23</v>
      </c>
      <c r="D12" s="171" t="s">
        <v>33</v>
      </c>
      <c r="E12" s="510"/>
      <c r="F12" s="431"/>
      <c r="G12" s="179"/>
      <c r="IS12" s="180"/>
      <c r="IT12" s="180"/>
    </row>
    <row r="13" spans="1:254" s="70" customFormat="1">
      <c r="A13" s="174" t="s">
        <v>11</v>
      </c>
      <c r="B13" s="68" t="s">
        <v>550</v>
      </c>
      <c r="C13" s="370">
        <v>1</v>
      </c>
      <c r="D13" s="171" t="s">
        <v>33</v>
      </c>
      <c r="E13" s="510"/>
      <c r="F13" s="431"/>
      <c r="G13" s="179"/>
      <c r="IS13" s="180"/>
      <c r="IT13" s="180"/>
    </row>
    <row r="14" spans="1:254" s="70" customFormat="1">
      <c r="A14" s="174" t="s">
        <v>11</v>
      </c>
      <c r="B14" s="68" t="s">
        <v>138</v>
      </c>
      <c r="C14" s="370">
        <v>35</v>
      </c>
      <c r="D14" s="171" t="s">
        <v>33</v>
      </c>
      <c r="E14" s="510"/>
      <c r="F14" s="431"/>
      <c r="G14" s="179"/>
      <c r="IS14" s="180"/>
      <c r="IT14" s="180"/>
    </row>
    <row r="15" spans="1:254" s="70" customFormat="1">
      <c r="A15" s="174" t="s">
        <v>11</v>
      </c>
      <c r="B15" s="68" t="s">
        <v>146</v>
      </c>
      <c r="C15" s="370">
        <v>1</v>
      </c>
      <c r="D15" s="171" t="s">
        <v>33</v>
      </c>
      <c r="E15" s="510"/>
      <c r="F15" s="431"/>
      <c r="G15" s="179"/>
      <c r="IS15" s="180"/>
      <c r="IT15" s="180"/>
    </row>
    <row r="16" spans="1:254" s="70" customFormat="1">
      <c r="A16" s="174" t="s">
        <v>11</v>
      </c>
      <c r="B16" s="68" t="s">
        <v>139</v>
      </c>
      <c r="C16" s="370">
        <v>3</v>
      </c>
      <c r="D16" s="171" t="s">
        <v>33</v>
      </c>
      <c r="E16" s="510"/>
      <c r="F16" s="431"/>
      <c r="G16" s="179"/>
      <c r="IS16" s="180"/>
      <c r="IT16" s="180"/>
    </row>
    <row r="17" spans="1:254" s="70" customFormat="1" ht="25.75">
      <c r="A17" s="174" t="s">
        <v>11</v>
      </c>
      <c r="B17" s="68" t="s">
        <v>536</v>
      </c>
      <c r="C17" s="370">
        <v>7</v>
      </c>
      <c r="D17" s="171" t="s">
        <v>33</v>
      </c>
      <c r="E17" s="510"/>
      <c r="F17" s="431"/>
      <c r="G17" s="179"/>
      <c r="IS17" s="180"/>
      <c r="IT17" s="180"/>
    </row>
    <row r="18" spans="1:254" s="70" customFormat="1">
      <c r="A18" s="174" t="s">
        <v>11</v>
      </c>
      <c r="B18" s="68" t="s">
        <v>537</v>
      </c>
      <c r="C18" s="370">
        <v>6</v>
      </c>
      <c r="D18" s="171" t="s">
        <v>33</v>
      </c>
      <c r="E18" s="510"/>
      <c r="F18" s="431"/>
      <c r="G18" s="179"/>
      <c r="IS18" s="180"/>
      <c r="IT18" s="180"/>
    </row>
    <row r="19" spans="1:254" s="70" customFormat="1">
      <c r="A19" s="174" t="s">
        <v>11</v>
      </c>
      <c r="B19" s="68" t="s">
        <v>544</v>
      </c>
      <c r="C19" s="370">
        <v>1</v>
      </c>
      <c r="D19" s="171" t="s">
        <v>33</v>
      </c>
      <c r="E19" s="510"/>
      <c r="F19" s="431"/>
      <c r="G19" s="179"/>
      <c r="IS19" s="180"/>
      <c r="IT19" s="180"/>
    </row>
    <row r="20" spans="1:254" s="70" customFormat="1">
      <c r="A20" s="174" t="s">
        <v>11</v>
      </c>
      <c r="B20" s="68" t="s">
        <v>545</v>
      </c>
      <c r="C20" s="370">
        <v>2</v>
      </c>
      <c r="D20" s="171" t="s">
        <v>33</v>
      </c>
      <c r="E20" s="510"/>
      <c r="F20" s="431"/>
      <c r="G20" s="179"/>
      <c r="IS20" s="180"/>
      <c r="IT20" s="180"/>
    </row>
    <row r="21" spans="1:254" s="70" customFormat="1" ht="25.75">
      <c r="A21" s="174" t="s">
        <v>11</v>
      </c>
      <c r="B21" s="68" t="s">
        <v>539</v>
      </c>
      <c r="C21" s="370">
        <v>1</v>
      </c>
      <c r="D21" s="171" t="s">
        <v>33</v>
      </c>
      <c r="E21" s="510"/>
      <c r="F21" s="431"/>
      <c r="G21" s="179"/>
      <c r="IS21" s="180"/>
      <c r="IT21" s="180"/>
    </row>
    <row r="22" spans="1:254" s="70" customFormat="1">
      <c r="A22" s="174" t="s">
        <v>11</v>
      </c>
      <c r="B22" s="68" t="s">
        <v>142</v>
      </c>
      <c r="C22" s="370">
        <v>1</v>
      </c>
      <c r="D22" s="171" t="s">
        <v>33</v>
      </c>
      <c r="E22" s="510"/>
      <c r="F22" s="431"/>
      <c r="G22" s="179"/>
      <c r="IS22" s="180"/>
      <c r="IT22" s="180"/>
    </row>
    <row r="23" spans="1:254" s="70" customFormat="1">
      <c r="A23" s="174" t="s">
        <v>11</v>
      </c>
      <c r="B23" s="68" t="s">
        <v>547</v>
      </c>
      <c r="C23" s="370">
        <v>8</v>
      </c>
      <c r="D23" s="171" t="s">
        <v>33</v>
      </c>
      <c r="E23" s="510"/>
      <c r="F23" s="431"/>
      <c r="G23" s="179"/>
      <c r="IS23" s="180"/>
      <c r="IT23" s="180"/>
    </row>
    <row r="24" spans="1:254" s="70" customFormat="1" ht="25.75">
      <c r="A24" s="174" t="s">
        <v>11</v>
      </c>
      <c r="B24" s="68" t="s">
        <v>144</v>
      </c>
      <c r="C24" s="370">
        <v>1</v>
      </c>
      <c r="D24" s="171" t="s">
        <v>10</v>
      </c>
      <c r="E24" s="510"/>
      <c r="F24" s="431"/>
      <c r="G24" s="179"/>
      <c r="IS24" s="180"/>
      <c r="IT24" s="180"/>
    </row>
    <row r="25" spans="1:254" s="70" customFormat="1" ht="25.75">
      <c r="A25" s="174" t="s">
        <v>11</v>
      </c>
      <c r="B25" s="68" t="s">
        <v>145</v>
      </c>
      <c r="C25" s="370">
        <v>1</v>
      </c>
      <c r="D25" s="171" t="s">
        <v>10</v>
      </c>
      <c r="E25" s="510"/>
      <c r="F25" s="431"/>
      <c r="G25" s="179"/>
      <c r="IS25" s="180"/>
      <c r="IT25" s="180"/>
    </row>
    <row r="26" spans="1:254" s="70" customFormat="1">
      <c r="A26" s="181"/>
      <c r="B26" s="182" t="s">
        <v>560</v>
      </c>
      <c r="C26" s="436">
        <v>1</v>
      </c>
      <c r="D26" s="183" t="s">
        <v>10</v>
      </c>
      <c r="E26" s="509"/>
      <c r="F26" s="458">
        <f>C26*E26</f>
        <v>0</v>
      </c>
      <c r="G26" s="179"/>
      <c r="IS26" s="180"/>
      <c r="IT26" s="180"/>
    </row>
    <row r="27" spans="1:254" s="70" customFormat="1" ht="15.45">
      <c r="A27" s="174"/>
      <c r="B27" s="5"/>
      <c r="C27" s="370"/>
      <c r="D27" s="171"/>
      <c r="E27" s="510"/>
      <c r="F27" s="431"/>
      <c r="G27" s="179"/>
      <c r="IS27" s="180"/>
      <c r="IT27" s="180"/>
    </row>
    <row r="28" spans="1:254" s="70" customFormat="1">
      <c r="A28" s="174"/>
      <c r="B28" s="68"/>
      <c r="C28" s="370"/>
      <c r="D28" s="171"/>
      <c r="E28" s="510"/>
      <c r="F28" s="431"/>
      <c r="G28" s="179"/>
      <c r="IS28" s="180"/>
      <c r="IT28" s="180"/>
    </row>
    <row r="29" spans="1:254" s="70" customFormat="1" ht="25.75">
      <c r="A29" s="186">
        <f>+$A$3+COUNT(A$5:A28)*0.01+0.01</f>
        <v>31.020000000000003</v>
      </c>
      <c r="B29" s="68" t="s">
        <v>75</v>
      </c>
      <c r="C29" s="370"/>
      <c r="D29" s="171"/>
      <c r="E29" s="444"/>
      <c r="F29" s="212"/>
      <c r="G29" s="179"/>
      <c r="IS29" s="180"/>
      <c r="IT29" s="180"/>
    </row>
    <row r="30" spans="1:254" s="70" customFormat="1">
      <c r="A30" s="72" t="s">
        <v>11</v>
      </c>
      <c r="B30" s="68" t="s">
        <v>77</v>
      </c>
      <c r="C30" s="370">
        <v>70</v>
      </c>
      <c r="D30" s="171" t="s">
        <v>12</v>
      </c>
      <c r="E30" s="504"/>
      <c r="F30" s="431">
        <f>C30*E30</f>
        <v>0</v>
      </c>
      <c r="G30" s="179"/>
      <c r="IS30" s="180"/>
      <c r="IT30" s="180"/>
    </row>
    <row r="31" spans="1:254" s="70" customFormat="1">
      <c r="A31" s="72" t="s">
        <v>11</v>
      </c>
      <c r="B31" s="68" t="s">
        <v>78</v>
      </c>
      <c r="C31" s="370">
        <v>40</v>
      </c>
      <c r="D31" s="171" t="s">
        <v>12</v>
      </c>
      <c r="E31" s="504"/>
      <c r="F31" s="431">
        <f>C31*E31</f>
        <v>0</v>
      </c>
      <c r="G31" s="179"/>
      <c r="IS31" s="180"/>
      <c r="IT31" s="180"/>
    </row>
    <row r="32" spans="1:254" s="70" customFormat="1">
      <c r="A32" s="72" t="s">
        <v>11</v>
      </c>
      <c r="B32" s="68" t="s">
        <v>79</v>
      </c>
      <c r="C32" s="370">
        <v>20</v>
      </c>
      <c r="D32" s="171" t="s">
        <v>12</v>
      </c>
      <c r="E32" s="504"/>
      <c r="F32" s="431">
        <f>C32*E32</f>
        <v>0</v>
      </c>
      <c r="G32" s="179"/>
      <c r="IS32" s="180"/>
      <c r="IT32" s="180"/>
    </row>
    <row r="33" spans="1:256" s="70" customFormat="1">
      <c r="A33" s="72" t="s">
        <v>11</v>
      </c>
      <c r="B33" s="68" t="s">
        <v>80</v>
      </c>
      <c r="C33" s="370">
        <v>130</v>
      </c>
      <c r="D33" s="171" t="s">
        <v>12</v>
      </c>
      <c r="E33" s="504"/>
      <c r="F33" s="431">
        <f>C33*E33</f>
        <v>0</v>
      </c>
      <c r="G33" s="179"/>
      <c r="IS33" s="180"/>
      <c r="IT33" s="180"/>
    </row>
    <row r="34" spans="1:256" s="176" customFormat="1">
      <c r="A34" s="72"/>
      <c r="B34" s="68"/>
      <c r="C34" s="370"/>
      <c r="D34" s="171"/>
      <c r="E34" s="370"/>
      <c r="F34" s="431"/>
      <c r="G34" s="270"/>
      <c r="H34" s="187"/>
      <c r="IT34" s="177"/>
      <c r="IU34" s="271"/>
      <c r="IV34" s="271"/>
    </row>
    <row r="35" spans="1:256" s="190" customFormat="1" ht="25.75">
      <c r="A35" s="186">
        <f>+$A$3+COUNT(A$4:A34)*0.01+0.01</f>
        <v>31.03</v>
      </c>
      <c r="B35" s="68" t="s">
        <v>83</v>
      </c>
      <c r="C35" s="370">
        <v>60</v>
      </c>
      <c r="D35" s="171" t="s">
        <v>12</v>
      </c>
      <c r="E35" s="504"/>
      <c r="F35" s="431">
        <f>C35*E35</f>
        <v>0</v>
      </c>
      <c r="G35" s="188"/>
      <c r="H35" s="187"/>
      <c r="I35" s="189"/>
      <c r="J35" s="189"/>
      <c r="K35" s="189"/>
    </row>
    <row r="36" spans="1:256" s="70" customFormat="1">
      <c r="A36" s="191"/>
      <c r="B36" s="68"/>
      <c r="C36" s="370"/>
      <c r="D36" s="171"/>
      <c r="E36" s="370"/>
      <c r="F36" s="208"/>
      <c r="G36" s="188"/>
      <c r="H36" s="187"/>
      <c r="IR36" s="71"/>
      <c r="IS36" s="185"/>
      <c r="IT36" s="185"/>
    </row>
    <row r="37" spans="1:256" s="195" customFormat="1" ht="25.75">
      <c r="A37" s="174">
        <f>+$A$3+COUNT(A$5:A36)*0.01+0.01</f>
        <v>31.040000000000003</v>
      </c>
      <c r="B37" s="68" t="s">
        <v>612</v>
      </c>
      <c r="C37" s="437">
        <v>40</v>
      </c>
      <c r="D37" s="200" t="s">
        <v>12</v>
      </c>
      <c r="E37" s="542"/>
      <c r="F37" s="430">
        <f>C37*E37</f>
        <v>0</v>
      </c>
      <c r="G37" s="194"/>
      <c r="H37" s="187"/>
      <c r="IA37" s="196"/>
      <c r="IB37" s="196"/>
      <c r="IC37" s="196"/>
      <c r="ID37" s="196"/>
      <c r="IE37" s="196"/>
      <c r="IF37" s="196"/>
      <c r="IG37" s="196"/>
      <c r="IH37" s="196"/>
      <c r="II37" s="196"/>
      <c r="IJ37" s="196"/>
      <c r="IK37" s="196"/>
      <c r="IL37" s="196"/>
      <c r="IM37" s="196"/>
      <c r="IN37" s="196"/>
      <c r="IO37" s="196"/>
      <c r="IP37" s="196"/>
      <c r="IQ37" s="196"/>
      <c r="IR37" s="196"/>
      <c r="IS37" s="197"/>
      <c r="IT37" s="197"/>
    </row>
    <row r="38" spans="1:256" s="195" customFormat="1" ht="15.45">
      <c r="A38" s="174"/>
      <c r="B38" s="68"/>
      <c r="C38" s="437"/>
      <c r="D38" s="200"/>
      <c r="E38" s="437"/>
      <c r="F38" s="430"/>
      <c r="G38" s="194"/>
      <c r="H38" s="187"/>
      <c r="IA38" s="196"/>
      <c r="IB38" s="196"/>
      <c r="IC38" s="196"/>
      <c r="ID38" s="196"/>
      <c r="IE38" s="196"/>
      <c r="IF38" s="196"/>
      <c r="IG38" s="196"/>
      <c r="IH38" s="196"/>
      <c r="II38" s="196"/>
      <c r="IJ38" s="196"/>
      <c r="IK38" s="196"/>
      <c r="IL38" s="196"/>
      <c r="IM38" s="196"/>
      <c r="IN38" s="196"/>
      <c r="IO38" s="196"/>
      <c r="IP38" s="196"/>
      <c r="IQ38" s="196"/>
      <c r="IR38" s="196"/>
      <c r="IS38" s="197"/>
      <c r="IT38" s="197"/>
    </row>
    <row r="39" spans="1:256" s="195" customFormat="1" ht="25.75">
      <c r="A39" s="174">
        <f>+$A$3+COUNT(A$5:A38)*0.01+0.01</f>
        <v>31.05</v>
      </c>
      <c r="B39" s="68" t="s">
        <v>613</v>
      </c>
      <c r="C39" s="437">
        <v>20</v>
      </c>
      <c r="D39" s="200" t="s">
        <v>12</v>
      </c>
      <c r="E39" s="542"/>
      <c r="F39" s="430">
        <f>C39*E39</f>
        <v>0</v>
      </c>
      <c r="G39" s="194"/>
      <c r="H39" s="187"/>
      <c r="IA39" s="196"/>
      <c r="IB39" s="196"/>
      <c r="IC39" s="196"/>
      <c r="ID39" s="196"/>
      <c r="IE39" s="196"/>
      <c r="IF39" s="196"/>
      <c r="IG39" s="196"/>
      <c r="IH39" s="196"/>
      <c r="II39" s="196"/>
      <c r="IJ39" s="196"/>
      <c r="IK39" s="196"/>
      <c r="IL39" s="196"/>
      <c r="IM39" s="196"/>
      <c r="IN39" s="196"/>
      <c r="IO39" s="196"/>
      <c r="IP39" s="196"/>
      <c r="IQ39" s="196"/>
      <c r="IR39" s="196"/>
      <c r="IS39" s="197"/>
      <c r="IT39" s="197"/>
    </row>
    <row r="40" spans="1:256" s="195" customFormat="1" ht="15.45">
      <c r="A40" s="72"/>
      <c r="B40" s="202"/>
      <c r="C40" s="438"/>
      <c r="D40" s="203"/>
      <c r="E40" s="438"/>
      <c r="F40" s="431"/>
      <c r="G40" s="194"/>
      <c r="H40" s="187"/>
      <c r="IA40" s="196"/>
      <c r="IB40" s="196"/>
      <c r="IC40" s="196"/>
      <c r="ID40" s="196"/>
      <c r="IE40" s="196"/>
      <c r="IF40" s="196"/>
      <c r="IG40" s="196"/>
      <c r="IH40" s="196"/>
      <c r="II40" s="196"/>
      <c r="IJ40" s="196"/>
      <c r="IK40" s="196"/>
      <c r="IL40" s="196"/>
      <c r="IM40" s="196"/>
      <c r="IN40" s="196"/>
      <c r="IO40" s="196"/>
      <c r="IP40" s="196"/>
      <c r="IQ40" s="196"/>
      <c r="IR40" s="196"/>
      <c r="IS40" s="197"/>
      <c r="IT40" s="197"/>
    </row>
    <row r="41" spans="1:256" s="28" customFormat="1" ht="25.75">
      <c r="A41" s="186">
        <f>+$A$3+COUNT(A$4:A40)*0.01+0.01</f>
        <v>31.060000000000002</v>
      </c>
      <c r="B41" s="81" t="s">
        <v>753</v>
      </c>
      <c r="C41" s="208">
        <v>90</v>
      </c>
      <c r="D41" s="82" t="s">
        <v>12</v>
      </c>
      <c r="E41" s="505"/>
      <c r="F41" s="431">
        <f>C41*E41</f>
        <v>0</v>
      </c>
      <c r="H41" s="187"/>
    </row>
    <row r="42" spans="1:256" s="28" customFormat="1">
      <c r="A42" s="186"/>
      <c r="B42" s="81"/>
      <c r="C42" s="208"/>
      <c r="D42" s="82"/>
      <c r="E42" s="367"/>
      <c r="F42" s="431"/>
      <c r="H42" s="187"/>
    </row>
    <row r="43" spans="1:256" s="70" customFormat="1">
      <c r="A43" s="186">
        <f>+$A$3+COUNT(A$4:A42)*0.01+0.01</f>
        <v>31.07</v>
      </c>
      <c r="B43" s="204" t="s">
        <v>760</v>
      </c>
      <c r="C43" s="441"/>
      <c r="D43" s="205"/>
      <c r="E43" s="441"/>
      <c r="F43" s="459"/>
      <c r="G43" s="206"/>
      <c r="IC43" s="71"/>
      <c r="ID43" s="28"/>
      <c r="IE43" s="28"/>
      <c r="IF43" s="28"/>
      <c r="IG43" s="28"/>
      <c r="IH43" s="28"/>
      <c r="II43" s="28"/>
      <c r="IJ43" s="28"/>
      <c r="IK43" s="28"/>
      <c r="IL43" s="28"/>
      <c r="IM43" s="28"/>
      <c r="IN43" s="28"/>
      <c r="IO43" s="28"/>
      <c r="IP43" s="28"/>
      <c r="IQ43" s="28"/>
      <c r="IR43" s="28"/>
      <c r="IS43" s="28"/>
      <c r="IT43" s="28"/>
      <c r="IU43" s="28"/>
      <c r="IV43" s="28"/>
    </row>
    <row r="44" spans="1:256" s="70" customFormat="1">
      <c r="A44" s="72" t="s">
        <v>11</v>
      </c>
      <c r="B44" s="204" t="s">
        <v>761</v>
      </c>
      <c r="C44" s="208">
        <v>50</v>
      </c>
      <c r="D44" s="205" t="s">
        <v>33</v>
      </c>
      <c r="E44" s="544"/>
      <c r="F44" s="431">
        <f>C44*E44</f>
        <v>0</v>
      </c>
      <c r="G44" s="206"/>
      <c r="IC44" s="71"/>
      <c r="ID44" s="28"/>
      <c r="IE44" s="28"/>
      <c r="IF44" s="28"/>
      <c r="IG44" s="28"/>
      <c r="IH44" s="28"/>
      <c r="II44" s="28"/>
      <c r="IJ44" s="28"/>
      <c r="IK44" s="28"/>
      <c r="IL44" s="28"/>
      <c r="IM44" s="28"/>
      <c r="IN44" s="28"/>
      <c r="IO44" s="28"/>
      <c r="IP44" s="28"/>
      <c r="IQ44" s="28"/>
      <c r="IR44" s="28"/>
      <c r="IS44" s="28"/>
      <c r="IT44" s="28"/>
      <c r="IU44" s="28"/>
      <c r="IV44" s="28"/>
    </row>
    <row r="45" spans="1:256" s="70" customFormat="1">
      <c r="A45" s="72" t="s">
        <v>11</v>
      </c>
      <c r="B45" s="204" t="s">
        <v>762</v>
      </c>
      <c r="C45" s="208">
        <v>40</v>
      </c>
      <c r="D45" s="205" t="s">
        <v>33</v>
      </c>
      <c r="E45" s="544"/>
      <c r="F45" s="431">
        <f>C45*E45</f>
        <v>0</v>
      </c>
      <c r="G45" s="206"/>
      <c r="IC45" s="71"/>
      <c r="ID45" s="28"/>
      <c r="IE45" s="28"/>
      <c r="IF45" s="28"/>
      <c r="IG45" s="28"/>
      <c r="IH45" s="28"/>
      <c r="II45" s="28"/>
      <c r="IJ45" s="28"/>
      <c r="IK45" s="28"/>
      <c r="IL45" s="28"/>
      <c r="IM45" s="28"/>
      <c r="IN45" s="28"/>
      <c r="IO45" s="28"/>
      <c r="IP45" s="28"/>
      <c r="IQ45" s="28"/>
      <c r="IR45" s="28"/>
      <c r="IS45" s="28"/>
      <c r="IT45" s="28"/>
      <c r="IU45" s="28"/>
      <c r="IV45" s="28"/>
    </row>
    <row r="46" spans="1:256" s="70" customFormat="1">
      <c r="A46" s="186"/>
      <c r="B46" s="68"/>
      <c r="C46" s="442"/>
      <c r="D46" s="171"/>
      <c r="E46" s="370"/>
      <c r="F46" s="431"/>
      <c r="G46" s="206"/>
      <c r="IC46" s="71"/>
      <c r="ID46" s="28"/>
      <c r="IE46" s="28"/>
      <c r="IF46" s="28"/>
      <c r="IG46" s="28"/>
      <c r="IH46" s="28"/>
      <c r="II46" s="28"/>
      <c r="IJ46" s="28"/>
      <c r="IK46" s="28"/>
      <c r="IL46" s="28"/>
      <c r="IM46" s="28"/>
      <c r="IN46" s="28"/>
      <c r="IO46" s="28"/>
      <c r="IP46" s="28"/>
      <c r="IQ46" s="28"/>
      <c r="IR46" s="28"/>
      <c r="IS46" s="28"/>
      <c r="IT46" s="28"/>
      <c r="IU46" s="28"/>
      <c r="IV46" s="28"/>
    </row>
    <row r="47" spans="1:256" s="28" customFormat="1" ht="25.75">
      <c r="A47" s="186">
        <f>+$A$3+COUNT(A$4:A46)*0.01+0.01</f>
        <v>31.080000000000002</v>
      </c>
      <c r="B47" s="81" t="s">
        <v>763</v>
      </c>
      <c r="C47" s="208">
        <v>15</v>
      </c>
      <c r="D47" s="210" t="s">
        <v>10</v>
      </c>
      <c r="E47" s="505"/>
      <c r="F47" s="431">
        <f>C47*E47</f>
        <v>0</v>
      </c>
    </row>
    <row r="48" spans="1:256" s="28" customFormat="1">
      <c r="A48" s="67"/>
      <c r="B48" s="81"/>
      <c r="C48" s="208"/>
      <c r="D48" s="82"/>
      <c r="E48" s="367"/>
      <c r="F48" s="431"/>
      <c r="H48" s="187"/>
    </row>
    <row r="49" spans="1:254" s="190" customFormat="1" ht="25.75">
      <c r="A49" s="186">
        <f>+$A$3+COUNT(A$4:A48)*0.01+0.01</f>
        <v>31.09</v>
      </c>
      <c r="B49" s="74" t="s">
        <v>85</v>
      </c>
      <c r="C49" s="444"/>
      <c r="D49" s="211"/>
      <c r="E49" s="444"/>
      <c r="F49" s="431"/>
      <c r="G49" s="213"/>
      <c r="H49" s="187"/>
      <c r="IA49" s="185"/>
      <c r="IB49" s="185"/>
      <c r="IC49" s="185"/>
      <c r="ID49" s="185"/>
      <c r="IE49" s="185"/>
      <c r="IF49" s="185"/>
      <c r="IG49" s="185"/>
      <c r="IH49" s="185"/>
      <c r="II49" s="185"/>
      <c r="IJ49" s="185"/>
      <c r="IK49" s="185"/>
      <c r="IL49" s="185"/>
      <c r="IM49" s="185"/>
      <c r="IN49" s="185"/>
      <c r="IO49" s="185"/>
      <c r="IP49" s="185"/>
      <c r="IQ49" s="185"/>
      <c r="IR49" s="185"/>
      <c r="IS49" s="185"/>
      <c r="IT49" s="185"/>
    </row>
    <row r="50" spans="1:254" s="190" customFormat="1" ht="15.45">
      <c r="A50" s="72" t="s">
        <v>11</v>
      </c>
      <c r="B50" s="74" t="s">
        <v>850</v>
      </c>
      <c r="C50" s="444">
        <v>800</v>
      </c>
      <c r="D50" s="211" t="s">
        <v>12</v>
      </c>
      <c r="E50" s="545"/>
      <c r="F50" s="431">
        <f>C50*E50</f>
        <v>0</v>
      </c>
      <c r="G50" s="213"/>
      <c r="H50" s="187"/>
      <c r="IA50" s="214"/>
      <c r="IB50" s="214"/>
      <c r="IC50" s="214"/>
      <c r="ID50" s="214"/>
      <c r="IE50" s="214"/>
      <c r="IF50" s="214"/>
      <c r="IG50" s="214"/>
      <c r="IH50" s="214"/>
      <c r="II50" s="214"/>
      <c r="IJ50" s="214"/>
      <c r="IK50" s="214"/>
      <c r="IL50" s="214"/>
      <c r="IM50" s="214"/>
      <c r="IN50" s="214"/>
      <c r="IO50" s="214"/>
      <c r="IP50" s="214"/>
      <c r="IQ50" s="214"/>
      <c r="IR50" s="214"/>
      <c r="IS50" s="185"/>
      <c r="IT50" s="185"/>
    </row>
    <row r="51" spans="1:254" s="190" customFormat="1" ht="15.45">
      <c r="A51" s="72" t="s">
        <v>11</v>
      </c>
      <c r="B51" s="74" t="s">
        <v>852</v>
      </c>
      <c r="C51" s="444">
        <v>1900</v>
      </c>
      <c r="D51" s="211" t="s">
        <v>12</v>
      </c>
      <c r="E51" s="545"/>
      <c r="F51" s="431">
        <f>C51*E51</f>
        <v>0</v>
      </c>
      <c r="G51" s="213"/>
      <c r="H51" s="187"/>
      <c r="IA51" s="214"/>
      <c r="IB51" s="214"/>
      <c r="IC51" s="214"/>
      <c r="ID51" s="214"/>
      <c r="IE51" s="214"/>
      <c r="IF51" s="214"/>
      <c r="IG51" s="214"/>
      <c r="IH51" s="214"/>
      <c r="II51" s="214"/>
      <c r="IJ51" s="214"/>
      <c r="IK51" s="214"/>
      <c r="IL51" s="214"/>
      <c r="IM51" s="214"/>
      <c r="IN51" s="214"/>
      <c r="IO51" s="214"/>
      <c r="IP51" s="214"/>
      <c r="IQ51" s="214"/>
      <c r="IR51" s="214"/>
      <c r="IS51" s="185"/>
      <c r="IT51" s="185"/>
    </row>
    <row r="52" spans="1:254" s="185" customFormat="1">
      <c r="A52" s="173"/>
      <c r="B52" s="215"/>
      <c r="C52" s="370"/>
      <c r="D52" s="171"/>
      <c r="E52" s="511"/>
      <c r="F52" s="453"/>
      <c r="G52" s="63"/>
      <c r="H52" s="187"/>
      <c r="L52" s="70"/>
    </row>
    <row r="53" spans="1:254" s="185" customFormat="1">
      <c r="A53" s="186">
        <f>+$A$3+COUNT(A$4:A52)*0.01+0.01</f>
        <v>31.1</v>
      </c>
      <c r="B53" s="68" t="s">
        <v>86</v>
      </c>
      <c r="C53" s="370"/>
      <c r="D53" s="171"/>
      <c r="E53" s="370"/>
      <c r="F53" s="431"/>
      <c r="G53" s="63"/>
      <c r="H53" s="187"/>
      <c r="L53" s="70"/>
    </row>
    <row r="54" spans="1:254" s="185" customFormat="1">
      <c r="A54" s="216" t="s">
        <v>14</v>
      </c>
      <c r="B54" s="185" t="s">
        <v>87</v>
      </c>
      <c r="C54" s="208">
        <v>1450</v>
      </c>
      <c r="D54" s="210" t="s">
        <v>24</v>
      </c>
      <c r="E54" s="545"/>
      <c r="F54" s="431">
        <f t="shared" ref="F54:F61" si="0">C54*E54</f>
        <v>0</v>
      </c>
      <c r="G54" s="63"/>
      <c r="H54" s="187"/>
      <c r="L54" s="70"/>
    </row>
    <row r="55" spans="1:254" s="185" customFormat="1">
      <c r="A55" s="216" t="s">
        <v>14</v>
      </c>
      <c r="B55" s="185" t="s">
        <v>88</v>
      </c>
      <c r="C55" s="208">
        <v>350</v>
      </c>
      <c r="D55" s="210" t="s">
        <v>24</v>
      </c>
      <c r="E55" s="545"/>
      <c r="F55" s="431">
        <f t="shared" si="0"/>
        <v>0</v>
      </c>
      <c r="G55" s="63"/>
      <c r="H55" s="187"/>
      <c r="L55" s="70"/>
    </row>
    <row r="56" spans="1:254" s="185" customFormat="1">
      <c r="A56" s="216" t="s">
        <v>14</v>
      </c>
      <c r="B56" s="185" t="s">
        <v>89</v>
      </c>
      <c r="C56" s="208">
        <v>400</v>
      </c>
      <c r="D56" s="210" t="s">
        <v>24</v>
      </c>
      <c r="E56" s="545"/>
      <c r="F56" s="431">
        <f t="shared" si="0"/>
        <v>0</v>
      </c>
      <c r="G56" s="63"/>
      <c r="H56" s="187"/>
      <c r="L56" s="70"/>
    </row>
    <row r="57" spans="1:254" s="185" customFormat="1">
      <c r="A57" s="216" t="s">
        <v>14</v>
      </c>
      <c r="B57" s="185" t="s">
        <v>90</v>
      </c>
      <c r="C57" s="208">
        <v>1400</v>
      </c>
      <c r="D57" s="210" t="s">
        <v>24</v>
      </c>
      <c r="E57" s="545"/>
      <c r="F57" s="431">
        <f t="shared" si="0"/>
        <v>0</v>
      </c>
      <c r="G57" s="63"/>
      <c r="H57" s="187"/>
      <c r="L57" s="70"/>
    </row>
    <row r="58" spans="1:254" s="185" customFormat="1">
      <c r="A58" s="216" t="s">
        <v>14</v>
      </c>
      <c r="B58" s="185" t="s">
        <v>91</v>
      </c>
      <c r="C58" s="208">
        <v>70</v>
      </c>
      <c r="D58" s="210" t="s">
        <v>24</v>
      </c>
      <c r="E58" s="545"/>
      <c r="F58" s="431">
        <f t="shared" si="0"/>
        <v>0</v>
      </c>
      <c r="G58" s="63"/>
      <c r="H58" s="187"/>
      <c r="L58" s="70"/>
    </row>
    <row r="59" spans="1:254" s="185" customFormat="1">
      <c r="A59" s="216" t="s">
        <v>14</v>
      </c>
      <c r="B59" s="217" t="s">
        <v>93</v>
      </c>
      <c r="C59" s="208">
        <v>70</v>
      </c>
      <c r="D59" s="210" t="s">
        <v>24</v>
      </c>
      <c r="E59" s="545"/>
      <c r="F59" s="431">
        <f t="shared" si="0"/>
        <v>0</v>
      </c>
      <c r="G59" s="63"/>
      <c r="H59" s="187"/>
      <c r="L59" s="31"/>
    </row>
    <row r="60" spans="1:254" s="185" customFormat="1">
      <c r="A60" s="216" t="s">
        <v>14</v>
      </c>
      <c r="B60" s="217" t="s">
        <v>94</v>
      </c>
      <c r="C60" s="208">
        <v>60</v>
      </c>
      <c r="D60" s="210" t="s">
        <v>24</v>
      </c>
      <c r="E60" s="545"/>
      <c r="F60" s="431">
        <f t="shared" si="0"/>
        <v>0</v>
      </c>
      <c r="G60" s="63"/>
      <c r="H60" s="187"/>
      <c r="L60" s="31"/>
    </row>
    <row r="61" spans="1:254" s="185" customFormat="1" ht="25.75">
      <c r="A61" s="216" t="s">
        <v>14</v>
      </c>
      <c r="B61" s="217" t="s">
        <v>618</v>
      </c>
      <c r="C61" s="208">
        <v>430</v>
      </c>
      <c r="D61" s="210" t="s">
        <v>24</v>
      </c>
      <c r="E61" s="545"/>
      <c r="F61" s="431">
        <f t="shared" si="0"/>
        <v>0</v>
      </c>
      <c r="G61" s="63"/>
      <c r="H61" s="187"/>
      <c r="L61" s="31"/>
    </row>
    <row r="62" spans="1:254" s="185" customFormat="1">
      <c r="A62" s="72"/>
      <c r="B62" s="217"/>
      <c r="C62" s="370"/>
      <c r="D62" s="171"/>
      <c r="E62" s="370"/>
      <c r="F62" s="212"/>
      <c r="G62" s="63"/>
      <c r="H62" s="187"/>
      <c r="L62" s="31"/>
    </row>
    <row r="63" spans="1:254" s="185" customFormat="1" ht="83.25" customHeight="1">
      <c r="A63" s="186">
        <f>+$A$3+COUNT(A$4:A62)*0.01+0.01</f>
        <v>31.110000000000003</v>
      </c>
      <c r="B63" s="68" t="s">
        <v>95</v>
      </c>
      <c r="C63" s="370"/>
      <c r="D63" s="171"/>
      <c r="E63" s="370"/>
      <c r="F63" s="212"/>
      <c r="G63" s="63"/>
      <c r="H63" s="187"/>
      <c r="L63" s="31"/>
    </row>
    <row r="64" spans="1:254" s="185" customFormat="1">
      <c r="A64" s="216" t="s">
        <v>14</v>
      </c>
      <c r="B64" s="185" t="s">
        <v>605</v>
      </c>
      <c r="C64" s="208">
        <v>40</v>
      </c>
      <c r="D64" s="210" t="s">
        <v>24</v>
      </c>
      <c r="E64" s="545"/>
      <c r="F64" s="431">
        <f t="shared" ref="F64:F71" si="1">C64*E64</f>
        <v>0</v>
      </c>
      <c r="G64" s="188"/>
      <c r="H64" s="187"/>
      <c r="K64" s="218"/>
    </row>
    <row r="65" spans="1:12" s="185" customFormat="1">
      <c r="A65" s="216" t="s">
        <v>14</v>
      </c>
      <c r="B65" s="185" t="s">
        <v>607</v>
      </c>
      <c r="C65" s="208">
        <v>35</v>
      </c>
      <c r="D65" s="210" t="s">
        <v>24</v>
      </c>
      <c r="E65" s="545"/>
      <c r="F65" s="431">
        <f t="shared" si="1"/>
        <v>0</v>
      </c>
      <c r="G65" s="188"/>
      <c r="H65" s="187"/>
      <c r="K65" s="218"/>
    </row>
    <row r="66" spans="1:12" s="185" customFormat="1">
      <c r="A66" s="216" t="s">
        <v>14</v>
      </c>
      <c r="B66" s="185" t="s">
        <v>608</v>
      </c>
      <c r="C66" s="208">
        <v>15</v>
      </c>
      <c r="D66" s="210" t="s">
        <v>24</v>
      </c>
      <c r="E66" s="545"/>
      <c r="F66" s="431">
        <f t="shared" si="1"/>
        <v>0</v>
      </c>
      <c r="G66" s="188"/>
      <c r="H66" s="187"/>
      <c r="K66" s="218"/>
    </row>
    <row r="67" spans="1:12" s="185" customFormat="1">
      <c r="A67" s="216" t="s">
        <v>14</v>
      </c>
      <c r="B67" s="217" t="s">
        <v>93</v>
      </c>
      <c r="C67" s="208">
        <v>35</v>
      </c>
      <c r="D67" s="210" t="s">
        <v>24</v>
      </c>
      <c r="E67" s="545"/>
      <c r="F67" s="431">
        <f t="shared" si="1"/>
        <v>0</v>
      </c>
      <c r="G67" s="63"/>
      <c r="H67" s="187"/>
      <c r="L67" s="31"/>
    </row>
    <row r="68" spans="1:12" s="185" customFormat="1">
      <c r="A68" s="216" t="s">
        <v>14</v>
      </c>
      <c r="B68" s="217" t="s">
        <v>598</v>
      </c>
      <c r="C68" s="208">
        <v>90</v>
      </c>
      <c r="D68" s="210" t="s">
        <v>24</v>
      </c>
      <c r="E68" s="545"/>
      <c r="F68" s="431">
        <f>C68*E68</f>
        <v>0</v>
      </c>
      <c r="G68" s="63"/>
      <c r="H68" s="187"/>
      <c r="L68" s="31"/>
    </row>
    <row r="69" spans="1:12" s="185" customFormat="1">
      <c r="A69" s="216" t="s">
        <v>14</v>
      </c>
      <c r="B69" s="217" t="s">
        <v>97</v>
      </c>
      <c r="C69" s="208">
        <v>25</v>
      </c>
      <c r="D69" s="210" t="s">
        <v>24</v>
      </c>
      <c r="E69" s="545"/>
      <c r="F69" s="431">
        <f t="shared" si="1"/>
        <v>0</v>
      </c>
      <c r="H69" s="187"/>
    </row>
    <row r="70" spans="1:12" s="185" customFormat="1">
      <c r="A70" s="216" t="s">
        <v>14</v>
      </c>
      <c r="B70" s="217" t="s">
        <v>98</v>
      </c>
      <c r="C70" s="208">
        <v>25</v>
      </c>
      <c r="D70" s="210" t="s">
        <v>24</v>
      </c>
      <c r="E70" s="545"/>
      <c r="F70" s="431">
        <f t="shared" si="1"/>
        <v>0</v>
      </c>
      <c r="G70" s="63"/>
      <c r="H70" s="187"/>
    </row>
    <row r="71" spans="1:12" s="185" customFormat="1" ht="25.75">
      <c r="A71" s="216" t="s">
        <v>14</v>
      </c>
      <c r="B71" s="217" t="s">
        <v>597</v>
      </c>
      <c r="C71" s="208">
        <v>220</v>
      </c>
      <c r="D71" s="210" t="s">
        <v>24</v>
      </c>
      <c r="E71" s="545"/>
      <c r="F71" s="431">
        <f t="shared" si="1"/>
        <v>0</v>
      </c>
      <c r="G71" s="63"/>
      <c r="H71" s="187"/>
    </row>
    <row r="72" spans="1:12" s="185" customFormat="1">
      <c r="A72" s="216"/>
      <c r="B72" s="217"/>
      <c r="C72" s="208"/>
      <c r="D72" s="210"/>
      <c r="E72" s="444"/>
      <c r="F72" s="431"/>
      <c r="G72" s="63"/>
      <c r="H72" s="187"/>
    </row>
    <row r="73" spans="1:12" s="185" customFormat="1">
      <c r="A73" s="216"/>
      <c r="B73" s="217"/>
      <c r="C73" s="208"/>
      <c r="D73" s="210"/>
      <c r="E73" s="444"/>
      <c r="F73" s="431"/>
      <c r="G73" s="63"/>
      <c r="H73" s="187"/>
    </row>
    <row r="74" spans="1:12" s="185" customFormat="1" ht="25.75">
      <c r="A74" s="186">
        <f>+$A$3+COUNT(A$4:A73)*0.01+0.01</f>
        <v>31.12</v>
      </c>
      <c r="B74" s="219" t="s">
        <v>579</v>
      </c>
      <c r="C74" s="370"/>
      <c r="D74" s="171"/>
      <c r="E74" s="370"/>
      <c r="F74" s="208"/>
      <c r="G74" s="63"/>
      <c r="H74" s="187"/>
    </row>
    <row r="75" spans="1:12" s="185" customFormat="1">
      <c r="A75" s="72" t="s">
        <v>11</v>
      </c>
      <c r="B75" s="68" t="s">
        <v>580</v>
      </c>
      <c r="C75" s="370">
        <v>1</v>
      </c>
      <c r="D75" s="171" t="s">
        <v>10</v>
      </c>
      <c r="E75" s="547"/>
      <c r="F75" s="431">
        <f t="shared" ref="F75:F81" si="2">C75*E75</f>
        <v>0</v>
      </c>
      <c r="G75" s="63"/>
      <c r="H75" s="187"/>
    </row>
    <row r="76" spans="1:12" s="185" customFormat="1">
      <c r="A76" s="72" t="s">
        <v>11</v>
      </c>
      <c r="B76" s="68" t="s">
        <v>101</v>
      </c>
      <c r="C76" s="370">
        <v>1</v>
      </c>
      <c r="D76" s="171" t="s">
        <v>10</v>
      </c>
      <c r="E76" s="547"/>
      <c r="F76" s="431">
        <f t="shared" si="2"/>
        <v>0</v>
      </c>
      <c r="G76" s="63"/>
      <c r="H76" s="187"/>
    </row>
    <row r="77" spans="1:12" s="185" customFormat="1">
      <c r="A77" s="72" t="s">
        <v>11</v>
      </c>
      <c r="B77" s="68" t="s">
        <v>102</v>
      </c>
      <c r="C77" s="370">
        <v>1</v>
      </c>
      <c r="D77" s="171" t="s">
        <v>10</v>
      </c>
      <c r="E77" s="547"/>
      <c r="F77" s="431">
        <f t="shared" si="2"/>
        <v>0</v>
      </c>
      <c r="G77" s="63"/>
      <c r="H77" s="187"/>
    </row>
    <row r="78" spans="1:12" s="185" customFormat="1">
      <c r="A78" s="72" t="s">
        <v>11</v>
      </c>
      <c r="B78" s="68" t="s">
        <v>578</v>
      </c>
      <c r="C78" s="370">
        <v>12</v>
      </c>
      <c r="D78" s="171" t="s">
        <v>10</v>
      </c>
      <c r="E78" s="547"/>
      <c r="F78" s="431">
        <f t="shared" si="2"/>
        <v>0</v>
      </c>
      <c r="G78" s="63"/>
      <c r="H78" s="187"/>
    </row>
    <row r="79" spans="1:12" s="185" customFormat="1" ht="25.75">
      <c r="A79" s="72" t="s">
        <v>11</v>
      </c>
      <c r="B79" s="68" t="s">
        <v>584</v>
      </c>
      <c r="C79" s="370">
        <v>18</v>
      </c>
      <c r="D79" s="171" t="s">
        <v>10</v>
      </c>
      <c r="E79" s="504"/>
      <c r="F79" s="431">
        <f t="shared" si="2"/>
        <v>0</v>
      </c>
      <c r="G79" s="63"/>
      <c r="H79" s="187"/>
    </row>
    <row r="80" spans="1:12" s="185" customFormat="1" ht="25.75">
      <c r="A80" s="72" t="s">
        <v>11</v>
      </c>
      <c r="B80" s="68" t="s">
        <v>766</v>
      </c>
      <c r="C80" s="370">
        <v>45</v>
      </c>
      <c r="D80" s="171" t="s">
        <v>10</v>
      </c>
      <c r="E80" s="504"/>
      <c r="F80" s="431">
        <f t="shared" si="2"/>
        <v>0</v>
      </c>
      <c r="G80" s="63"/>
      <c r="H80" s="187"/>
    </row>
    <row r="81" spans="1:12" s="185" customFormat="1" ht="38.6">
      <c r="A81" s="72" t="s">
        <v>11</v>
      </c>
      <c r="B81" s="220" t="s">
        <v>567</v>
      </c>
      <c r="C81" s="208">
        <v>2</v>
      </c>
      <c r="D81" s="221" t="s">
        <v>10</v>
      </c>
      <c r="E81" s="504"/>
      <c r="F81" s="431">
        <f t="shared" si="2"/>
        <v>0</v>
      </c>
      <c r="G81" s="63"/>
      <c r="H81" s="187"/>
    </row>
    <row r="82" spans="1:12" s="185" customFormat="1">
      <c r="A82" s="72"/>
      <c r="B82" s="217"/>
      <c r="C82" s="370"/>
      <c r="D82" s="171"/>
      <c r="E82" s="370"/>
      <c r="F82" s="212"/>
      <c r="G82" s="63"/>
      <c r="H82" s="187"/>
      <c r="L82" s="31"/>
    </row>
    <row r="83" spans="1:12" s="185" customFormat="1" ht="96" customHeight="1">
      <c r="A83" s="186">
        <f>+$A$3+COUNT(A$4:A82)*0.01+0.01</f>
        <v>31.130000000000003</v>
      </c>
      <c r="B83" s="68" t="s">
        <v>854</v>
      </c>
      <c r="C83" s="370"/>
      <c r="D83" s="222"/>
      <c r="E83" s="444"/>
      <c r="F83" s="431"/>
      <c r="G83" s="213"/>
      <c r="H83" s="187"/>
    </row>
    <row r="84" spans="1:12" s="185" customFormat="1">
      <c r="A84" s="146" t="s">
        <v>11</v>
      </c>
      <c r="B84" s="68" t="s">
        <v>103</v>
      </c>
      <c r="C84" s="370">
        <v>3</v>
      </c>
      <c r="D84" s="222" t="s">
        <v>10</v>
      </c>
      <c r="E84" s="504"/>
      <c r="F84" s="431">
        <f>C84*E84</f>
        <v>0</v>
      </c>
      <c r="G84" s="213"/>
      <c r="H84" s="187"/>
    </row>
    <row r="85" spans="1:12" s="185" customFormat="1">
      <c r="A85" s="146" t="s">
        <v>11</v>
      </c>
      <c r="B85" s="68" t="s">
        <v>104</v>
      </c>
      <c r="C85" s="370">
        <v>2</v>
      </c>
      <c r="D85" s="222" t="s">
        <v>10</v>
      </c>
      <c r="E85" s="504"/>
      <c r="F85" s="431">
        <f>C85*E85</f>
        <v>0</v>
      </c>
      <c r="G85" s="213"/>
      <c r="H85" s="187"/>
    </row>
    <row r="86" spans="1:12" s="185" customFormat="1">
      <c r="A86" s="146" t="s">
        <v>11</v>
      </c>
      <c r="B86" s="68" t="s">
        <v>105</v>
      </c>
      <c r="C86" s="370">
        <v>1</v>
      </c>
      <c r="D86" s="222" t="s">
        <v>10</v>
      </c>
      <c r="E86" s="504"/>
      <c r="F86" s="431">
        <f>C86*E86</f>
        <v>0</v>
      </c>
      <c r="G86" s="213"/>
      <c r="H86" s="187"/>
    </row>
    <row r="87" spans="1:12" s="185" customFormat="1">
      <c r="A87" s="146" t="s">
        <v>11</v>
      </c>
      <c r="B87" s="68" t="s">
        <v>106</v>
      </c>
      <c r="C87" s="370">
        <v>2</v>
      </c>
      <c r="D87" s="222" t="s">
        <v>10</v>
      </c>
      <c r="E87" s="504"/>
      <c r="F87" s="431">
        <f>C87*E87</f>
        <v>0</v>
      </c>
      <c r="G87" s="213"/>
      <c r="H87" s="187"/>
    </row>
    <row r="88" spans="1:12" s="185" customFormat="1">
      <c r="A88" s="146" t="s">
        <v>11</v>
      </c>
      <c r="B88" s="68" t="s">
        <v>107</v>
      </c>
      <c r="C88" s="370">
        <v>2</v>
      </c>
      <c r="D88" s="222" t="s">
        <v>10</v>
      </c>
      <c r="E88" s="504"/>
      <c r="F88" s="431">
        <f>C88*E88</f>
        <v>0</v>
      </c>
      <c r="G88" s="213"/>
      <c r="H88" s="187"/>
    </row>
    <row r="89" spans="1:12" s="185" customFormat="1">
      <c r="A89" s="72"/>
      <c r="B89" s="217"/>
      <c r="C89" s="370"/>
      <c r="D89" s="171"/>
      <c r="E89" s="370"/>
      <c r="F89" s="212"/>
      <c r="G89" s="63"/>
      <c r="H89" s="187"/>
      <c r="L89" s="31"/>
    </row>
    <row r="90" spans="1:12" s="190" customFormat="1" ht="25.75">
      <c r="A90" s="186">
        <f>+$A$3+COUNT(A$4:A89)*0.01+0.01</f>
        <v>31.14</v>
      </c>
      <c r="B90" s="223" t="s">
        <v>108</v>
      </c>
      <c r="C90" s="208"/>
      <c r="D90" s="221"/>
      <c r="E90" s="370"/>
      <c r="F90" s="431"/>
      <c r="G90" s="62"/>
      <c r="H90" s="187"/>
      <c r="I90" s="189"/>
      <c r="J90" s="189"/>
      <c r="K90" s="189"/>
    </row>
    <row r="91" spans="1:12" s="190" customFormat="1">
      <c r="A91" s="72" t="s">
        <v>11</v>
      </c>
      <c r="B91" s="68" t="s">
        <v>109</v>
      </c>
      <c r="C91" s="370">
        <v>12</v>
      </c>
      <c r="D91" s="171" t="s">
        <v>33</v>
      </c>
      <c r="E91" s="504"/>
      <c r="F91" s="431">
        <f>C91*E91</f>
        <v>0</v>
      </c>
      <c r="G91" s="62"/>
      <c r="H91" s="187"/>
      <c r="I91" s="189"/>
      <c r="J91" s="189"/>
      <c r="K91" s="189"/>
    </row>
    <row r="92" spans="1:12" s="190" customFormat="1">
      <c r="A92" s="72"/>
      <c r="B92" s="68"/>
      <c r="C92" s="370"/>
      <c r="D92" s="171"/>
      <c r="E92" s="370"/>
      <c r="F92" s="431"/>
      <c r="G92" s="62"/>
      <c r="H92" s="187"/>
      <c r="I92" s="189"/>
      <c r="J92" s="189"/>
      <c r="K92" s="189"/>
    </row>
    <row r="93" spans="1:12" s="190" customFormat="1" ht="25.75">
      <c r="A93" s="186">
        <f>+$A$3+COUNT(A$4:A92)*0.01+0.01</f>
        <v>31.150000000000002</v>
      </c>
      <c r="B93" s="223" t="s">
        <v>110</v>
      </c>
      <c r="C93" s="208"/>
      <c r="D93" s="221"/>
      <c r="E93" s="370"/>
      <c r="F93" s="431"/>
      <c r="G93" s="62"/>
      <c r="H93" s="187"/>
      <c r="I93" s="189"/>
      <c r="J93" s="189"/>
      <c r="K93" s="189"/>
    </row>
    <row r="94" spans="1:12" s="190" customFormat="1">
      <c r="A94" s="72" t="s">
        <v>11</v>
      </c>
      <c r="B94" s="68" t="s">
        <v>111</v>
      </c>
      <c r="C94" s="370">
        <v>85</v>
      </c>
      <c r="D94" s="171" t="s">
        <v>33</v>
      </c>
      <c r="E94" s="504"/>
      <c r="F94" s="431">
        <f>C94*E94</f>
        <v>0</v>
      </c>
      <c r="G94" s="188"/>
      <c r="H94" s="187"/>
      <c r="I94" s="189"/>
      <c r="J94" s="189"/>
      <c r="K94" s="189"/>
    </row>
    <row r="95" spans="1:12" s="190" customFormat="1">
      <c r="A95" s="72" t="s">
        <v>11</v>
      </c>
      <c r="B95" s="68" t="s">
        <v>112</v>
      </c>
      <c r="C95" s="370">
        <v>6</v>
      </c>
      <c r="D95" s="171" t="s">
        <v>33</v>
      </c>
      <c r="E95" s="504"/>
      <c r="F95" s="431">
        <f>C95*E95</f>
        <v>0</v>
      </c>
      <c r="G95" s="188"/>
      <c r="H95" s="187"/>
      <c r="I95" s="189"/>
      <c r="J95" s="189"/>
      <c r="K95" s="189"/>
    </row>
    <row r="96" spans="1:12" s="190" customFormat="1">
      <c r="A96" s="72" t="s">
        <v>11</v>
      </c>
      <c r="B96" s="68" t="s">
        <v>113</v>
      </c>
      <c r="C96" s="370">
        <v>14</v>
      </c>
      <c r="D96" s="171" t="s">
        <v>33</v>
      </c>
      <c r="E96" s="504"/>
      <c r="F96" s="431">
        <f>C96*E96</f>
        <v>0</v>
      </c>
      <c r="G96" s="188"/>
      <c r="H96" s="187"/>
      <c r="I96" s="189"/>
      <c r="J96" s="189"/>
      <c r="K96" s="189"/>
    </row>
    <row r="97" spans="1:256" s="190" customFormat="1">
      <c r="A97" s="72"/>
      <c r="B97" s="68"/>
      <c r="C97" s="370"/>
      <c r="D97" s="171"/>
      <c r="E97" s="370"/>
      <c r="F97" s="431"/>
      <c r="G97" s="188"/>
      <c r="H97" s="187"/>
      <c r="I97" s="189"/>
      <c r="J97" s="189"/>
      <c r="K97" s="189"/>
    </row>
    <row r="98" spans="1:256" s="190" customFormat="1">
      <c r="A98" s="186">
        <f>+$A$3+COUNT(A$4:A97)*0.01+0.01</f>
        <v>31.16</v>
      </c>
      <c r="B98" s="223" t="s">
        <v>114</v>
      </c>
      <c r="C98" s="208"/>
      <c r="D98" s="221"/>
      <c r="E98" s="370"/>
      <c r="F98" s="431"/>
      <c r="G98" s="62"/>
      <c r="H98" s="187"/>
      <c r="I98" s="189"/>
      <c r="J98" s="189"/>
      <c r="K98" s="189"/>
    </row>
    <row r="99" spans="1:256" s="190" customFormat="1">
      <c r="A99" s="72" t="s">
        <v>11</v>
      </c>
      <c r="B99" s="68" t="s">
        <v>111</v>
      </c>
      <c r="C99" s="370">
        <v>2</v>
      </c>
      <c r="D99" s="171" t="s">
        <v>33</v>
      </c>
      <c r="E99" s="504"/>
      <c r="F99" s="431">
        <f>C99*E99</f>
        <v>0</v>
      </c>
      <c r="G99" s="188"/>
      <c r="H99" s="187"/>
      <c r="I99" s="189"/>
      <c r="J99" s="189"/>
      <c r="K99" s="189"/>
    </row>
    <row r="100" spans="1:256" s="190" customFormat="1">
      <c r="A100" s="72" t="s">
        <v>11</v>
      </c>
      <c r="B100" s="68" t="s">
        <v>112</v>
      </c>
      <c r="C100" s="370">
        <v>6</v>
      </c>
      <c r="D100" s="171" t="s">
        <v>33</v>
      </c>
      <c r="E100" s="504"/>
      <c r="F100" s="431">
        <f>C100*E100</f>
        <v>0</v>
      </c>
      <c r="G100" s="188"/>
      <c r="H100" s="187"/>
      <c r="I100" s="189"/>
      <c r="J100" s="189"/>
      <c r="K100" s="189"/>
    </row>
    <row r="101" spans="1:256" s="190" customFormat="1">
      <c r="A101" s="72"/>
      <c r="B101" s="68"/>
      <c r="C101" s="370"/>
      <c r="D101" s="171"/>
      <c r="E101" s="370"/>
      <c r="F101" s="431"/>
      <c r="G101" s="188"/>
      <c r="H101" s="187"/>
      <c r="I101" s="189"/>
      <c r="J101" s="189"/>
      <c r="K101" s="189"/>
    </row>
    <row r="102" spans="1:256" s="190" customFormat="1">
      <c r="A102" s="186">
        <f>+$A$3+COUNT(A$4:A101)*0.01+0.01</f>
        <v>31.17</v>
      </c>
      <c r="B102" s="68" t="s">
        <v>115</v>
      </c>
      <c r="C102" s="370">
        <v>6</v>
      </c>
      <c r="D102" s="171" t="s">
        <v>33</v>
      </c>
      <c r="E102" s="504"/>
      <c r="F102" s="431">
        <f>C102*E102</f>
        <v>0</v>
      </c>
      <c r="G102" s="188"/>
      <c r="H102" s="187"/>
      <c r="I102" s="189"/>
      <c r="J102" s="189"/>
      <c r="K102" s="189"/>
    </row>
    <row r="103" spans="1:256" s="190" customFormat="1">
      <c r="A103" s="186"/>
      <c r="B103" s="68"/>
      <c r="C103" s="370"/>
      <c r="D103" s="171"/>
      <c r="E103" s="370"/>
      <c r="F103" s="431"/>
      <c r="G103" s="188"/>
      <c r="H103" s="187"/>
      <c r="I103" s="189"/>
      <c r="J103" s="189"/>
      <c r="K103" s="189"/>
    </row>
    <row r="104" spans="1:256" s="70" customFormat="1" ht="51.45">
      <c r="A104" s="186">
        <f>+$A$3+COUNT(A$4:A103)*0.01+0.01</f>
        <v>31.180000000000003</v>
      </c>
      <c r="B104" s="81" t="s">
        <v>759</v>
      </c>
      <c r="C104" s="124">
        <v>5</v>
      </c>
      <c r="D104" s="221" t="s">
        <v>10</v>
      </c>
      <c r="E104" s="541"/>
      <c r="F104" s="431">
        <f>C104*E104</f>
        <v>0</v>
      </c>
      <c r="G104" s="188"/>
      <c r="H104" s="187"/>
      <c r="I104" s="190"/>
      <c r="J104" s="189"/>
      <c r="K104" s="189"/>
      <c r="L104" s="189"/>
      <c r="M104" s="189"/>
      <c r="N104" s="190"/>
      <c r="O104" s="190"/>
      <c r="P104" s="190"/>
      <c r="Q104" s="190"/>
      <c r="R104" s="190"/>
      <c r="S104" s="190"/>
      <c r="T104" s="190"/>
      <c r="U104" s="190"/>
      <c r="V104" s="190"/>
      <c r="W104" s="190"/>
      <c r="X104" s="190"/>
      <c r="Y104" s="190"/>
      <c r="Z104" s="190"/>
      <c r="AA104" s="190"/>
      <c r="AB104" s="190"/>
      <c r="AC104" s="190"/>
      <c r="AD104" s="190"/>
      <c r="AE104" s="190"/>
      <c r="AF104" s="190"/>
      <c r="AG104" s="190"/>
      <c r="AH104" s="190"/>
      <c r="AI104" s="190"/>
      <c r="AJ104" s="190"/>
      <c r="AK104" s="190"/>
      <c r="AL104" s="190"/>
      <c r="AM104" s="190"/>
      <c r="AN104" s="190"/>
      <c r="AO104" s="190"/>
      <c r="AP104" s="190"/>
      <c r="AQ104" s="190"/>
      <c r="AR104" s="190"/>
      <c r="AS104" s="190"/>
      <c r="AT104" s="190"/>
      <c r="AU104" s="190"/>
      <c r="AV104" s="190"/>
      <c r="AW104" s="190"/>
      <c r="AX104" s="190"/>
      <c r="AY104" s="190"/>
      <c r="AZ104" s="190"/>
      <c r="BA104" s="190"/>
      <c r="BB104" s="190"/>
      <c r="BC104" s="190"/>
      <c r="BD104" s="190"/>
      <c r="BE104" s="190"/>
      <c r="BF104" s="190"/>
      <c r="BG104" s="190"/>
      <c r="BH104" s="190"/>
      <c r="BI104" s="190"/>
      <c r="BJ104" s="190"/>
      <c r="BK104" s="190"/>
      <c r="BL104" s="190"/>
      <c r="BM104" s="190"/>
      <c r="BN104" s="190"/>
      <c r="BO104" s="190"/>
      <c r="BP104" s="190"/>
      <c r="BQ104" s="190"/>
      <c r="BR104" s="190"/>
      <c r="BS104" s="190"/>
      <c r="BT104" s="190"/>
      <c r="BU104" s="190"/>
      <c r="BV104" s="190"/>
      <c r="BW104" s="190"/>
      <c r="BX104" s="190"/>
      <c r="BY104" s="190"/>
      <c r="BZ104" s="190"/>
      <c r="CA104" s="190"/>
      <c r="CB104" s="190"/>
      <c r="CC104" s="190"/>
      <c r="CD104" s="190"/>
      <c r="CE104" s="190"/>
      <c r="CF104" s="190"/>
      <c r="CG104" s="190"/>
      <c r="CH104" s="190"/>
      <c r="CI104" s="190"/>
      <c r="CJ104" s="190"/>
      <c r="CK104" s="190"/>
      <c r="CL104" s="190"/>
      <c r="CM104" s="190"/>
      <c r="CN104" s="190"/>
      <c r="CO104" s="190"/>
      <c r="CP104" s="190"/>
      <c r="CQ104" s="190"/>
      <c r="CR104" s="190"/>
      <c r="CS104" s="190"/>
      <c r="CT104" s="190"/>
      <c r="CU104" s="190"/>
      <c r="CV104" s="190"/>
      <c r="CW104" s="190"/>
      <c r="CX104" s="190"/>
      <c r="CY104" s="190"/>
      <c r="CZ104" s="190"/>
      <c r="DA104" s="190"/>
      <c r="DB104" s="190"/>
      <c r="DC104" s="190"/>
      <c r="DD104" s="190"/>
      <c r="DE104" s="190"/>
      <c r="DF104" s="190"/>
      <c r="DG104" s="190"/>
      <c r="DH104" s="190"/>
      <c r="DI104" s="190"/>
      <c r="DJ104" s="190"/>
      <c r="DK104" s="190"/>
      <c r="DL104" s="190"/>
      <c r="DM104" s="190"/>
      <c r="DN104" s="190"/>
      <c r="DO104" s="190"/>
      <c r="DP104" s="190"/>
      <c r="DQ104" s="190"/>
      <c r="DR104" s="190"/>
      <c r="DS104" s="190"/>
      <c r="DT104" s="190"/>
      <c r="DU104" s="190"/>
      <c r="DV104" s="190"/>
      <c r="DW104" s="190"/>
      <c r="DX104" s="190"/>
      <c r="DY104" s="190"/>
      <c r="DZ104" s="190"/>
      <c r="EA104" s="190"/>
      <c r="EB104" s="190"/>
      <c r="EC104" s="190"/>
      <c r="ED104" s="190"/>
      <c r="EE104" s="190"/>
      <c r="EF104" s="190"/>
      <c r="EG104" s="190"/>
      <c r="EH104" s="190"/>
      <c r="EI104" s="190"/>
      <c r="EJ104" s="190"/>
      <c r="EK104" s="190"/>
      <c r="EL104" s="190"/>
      <c r="EM104" s="190"/>
      <c r="EN104" s="190"/>
      <c r="EO104" s="190"/>
      <c r="EP104" s="190"/>
      <c r="EQ104" s="190"/>
      <c r="ER104" s="190"/>
      <c r="ES104" s="190"/>
      <c r="ET104" s="190"/>
      <c r="EU104" s="190"/>
      <c r="EV104" s="190"/>
      <c r="EW104" s="190"/>
      <c r="EX104" s="190"/>
      <c r="EY104" s="190"/>
      <c r="EZ104" s="190"/>
      <c r="FA104" s="190"/>
      <c r="FB104" s="190"/>
      <c r="FC104" s="190"/>
      <c r="FD104" s="190"/>
      <c r="FE104" s="190"/>
      <c r="FF104" s="190"/>
      <c r="FG104" s="190"/>
      <c r="FH104" s="190"/>
      <c r="FI104" s="190"/>
      <c r="FJ104" s="190"/>
      <c r="FK104" s="190"/>
      <c r="FL104" s="190"/>
      <c r="FM104" s="190"/>
      <c r="FN104" s="190"/>
      <c r="FO104" s="190"/>
      <c r="FP104" s="190"/>
      <c r="FQ104" s="190"/>
      <c r="FR104" s="190"/>
      <c r="FS104" s="190"/>
      <c r="FT104" s="190"/>
      <c r="FU104" s="190"/>
      <c r="FV104" s="190"/>
      <c r="FW104" s="190"/>
      <c r="FX104" s="190"/>
      <c r="FY104" s="190"/>
      <c r="FZ104" s="190"/>
      <c r="GA104" s="190"/>
      <c r="GB104" s="190"/>
      <c r="GC104" s="190"/>
      <c r="GD104" s="190"/>
      <c r="GE104" s="190"/>
      <c r="GF104" s="190"/>
      <c r="GG104" s="190"/>
      <c r="GH104" s="190"/>
      <c r="GI104" s="190"/>
      <c r="GJ104" s="190"/>
      <c r="GK104" s="190"/>
      <c r="GL104" s="190"/>
      <c r="GM104" s="190"/>
      <c r="GN104" s="190"/>
      <c r="GO104" s="190"/>
      <c r="GP104" s="190"/>
      <c r="GQ104" s="190"/>
      <c r="GR104" s="190"/>
      <c r="GS104" s="190"/>
      <c r="GT104" s="190"/>
      <c r="GU104" s="190"/>
      <c r="GV104" s="190"/>
      <c r="GW104" s="190"/>
      <c r="GX104" s="190"/>
      <c r="GY104" s="190"/>
      <c r="GZ104" s="190"/>
      <c r="HA104" s="190"/>
      <c r="HB104" s="190"/>
      <c r="HC104" s="190"/>
      <c r="HD104" s="190"/>
      <c r="HE104" s="190"/>
      <c r="HF104" s="190"/>
      <c r="HG104" s="190"/>
      <c r="HH104" s="190"/>
      <c r="HI104" s="190"/>
      <c r="HJ104" s="190"/>
      <c r="HK104" s="190"/>
      <c r="HL104" s="190"/>
      <c r="HM104" s="190"/>
      <c r="HN104" s="190"/>
      <c r="HO104" s="190"/>
      <c r="HP104" s="190"/>
      <c r="HQ104" s="190"/>
      <c r="HR104" s="190"/>
      <c r="HS104" s="190"/>
      <c r="HT104" s="190"/>
      <c r="HU104" s="190"/>
      <c r="HV104" s="190"/>
      <c r="HW104" s="190"/>
      <c r="HX104" s="190"/>
      <c r="HY104" s="190"/>
      <c r="HZ104" s="190"/>
      <c r="IA104" s="190"/>
      <c r="IB104" s="190"/>
      <c r="IC104" s="190"/>
      <c r="ID104" s="190"/>
      <c r="IE104" s="190"/>
      <c r="IF104" s="190"/>
      <c r="IG104" s="190"/>
      <c r="IH104" s="190"/>
      <c r="II104" s="190"/>
      <c r="IJ104" s="190"/>
      <c r="IK104" s="190"/>
      <c r="IL104" s="190"/>
      <c r="IM104" s="190"/>
      <c r="IN104" s="190"/>
      <c r="IO104" s="190"/>
      <c r="IP104" s="190"/>
      <c r="IQ104" s="190"/>
      <c r="IR104" s="190"/>
      <c r="IS104" s="190"/>
      <c r="IT104" s="190"/>
      <c r="IU104" s="190"/>
      <c r="IV104" s="190"/>
    </row>
    <row r="105" spans="1:256" s="70" customFormat="1">
      <c r="A105" s="174"/>
      <c r="B105" s="68"/>
      <c r="C105" s="208"/>
      <c r="D105" s="221"/>
      <c r="E105" s="370"/>
      <c r="F105" s="431"/>
      <c r="G105" s="188"/>
      <c r="H105" s="187"/>
      <c r="I105" s="190"/>
      <c r="J105" s="189"/>
      <c r="K105" s="189"/>
      <c r="L105" s="189"/>
      <c r="M105" s="189"/>
      <c r="N105" s="190"/>
      <c r="O105" s="190"/>
      <c r="P105" s="190"/>
      <c r="Q105" s="190"/>
      <c r="R105" s="190"/>
      <c r="S105" s="190"/>
      <c r="T105" s="190"/>
      <c r="U105" s="190"/>
      <c r="V105" s="190"/>
      <c r="W105" s="190"/>
      <c r="X105" s="190"/>
      <c r="Y105" s="190"/>
      <c r="Z105" s="190"/>
      <c r="AA105" s="190"/>
      <c r="AB105" s="190"/>
      <c r="AC105" s="190"/>
      <c r="AD105" s="190"/>
      <c r="AE105" s="190"/>
      <c r="AF105" s="190"/>
      <c r="AG105" s="190"/>
      <c r="AH105" s="190"/>
      <c r="AI105" s="190"/>
      <c r="AJ105" s="190"/>
      <c r="AK105" s="190"/>
      <c r="AL105" s="190"/>
      <c r="AM105" s="190"/>
      <c r="AN105" s="190"/>
      <c r="AO105" s="190"/>
      <c r="AP105" s="190"/>
      <c r="AQ105" s="190"/>
      <c r="AR105" s="190"/>
      <c r="AS105" s="190"/>
      <c r="AT105" s="190"/>
      <c r="AU105" s="190"/>
      <c r="AV105" s="190"/>
      <c r="AW105" s="190"/>
      <c r="AX105" s="190"/>
      <c r="AY105" s="190"/>
      <c r="AZ105" s="190"/>
      <c r="BA105" s="190"/>
      <c r="BB105" s="190"/>
      <c r="BC105" s="190"/>
      <c r="BD105" s="190"/>
      <c r="BE105" s="190"/>
      <c r="BF105" s="190"/>
      <c r="BG105" s="190"/>
      <c r="BH105" s="190"/>
      <c r="BI105" s="190"/>
      <c r="BJ105" s="190"/>
      <c r="BK105" s="190"/>
      <c r="BL105" s="190"/>
      <c r="BM105" s="190"/>
      <c r="BN105" s="190"/>
      <c r="BO105" s="190"/>
      <c r="BP105" s="190"/>
      <c r="BQ105" s="190"/>
      <c r="BR105" s="190"/>
      <c r="BS105" s="190"/>
      <c r="BT105" s="190"/>
      <c r="BU105" s="190"/>
      <c r="BV105" s="190"/>
      <c r="BW105" s="190"/>
      <c r="BX105" s="190"/>
      <c r="BY105" s="190"/>
      <c r="BZ105" s="190"/>
      <c r="CA105" s="190"/>
      <c r="CB105" s="190"/>
      <c r="CC105" s="190"/>
      <c r="CD105" s="190"/>
      <c r="CE105" s="190"/>
      <c r="CF105" s="190"/>
      <c r="CG105" s="190"/>
      <c r="CH105" s="190"/>
      <c r="CI105" s="190"/>
      <c r="CJ105" s="190"/>
      <c r="CK105" s="190"/>
      <c r="CL105" s="190"/>
      <c r="CM105" s="190"/>
      <c r="CN105" s="190"/>
      <c r="CO105" s="190"/>
      <c r="CP105" s="190"/>
      <c r="CQ105" s="190"/>
      <c r="CR105" s="190"/>
      <c r="CS105" s="190"/>
      <c r="CT105" s="190"/>
      <c r="CU105" s="190"/>
      <c r="CV105" s="190"/>
      <c r="CW105" s="190"/>
      <c r="CX105" s="190"/>
      <c r="CY105" s="190"/>
      <c r="CZ105" s="190"/>
      <c r="DA105" s="190"/>
      <c r="DB105" s="190"/>
      <c r="DC105" s="190"/>
      <c r="DD105" s="190"/>
      <c r="DE105" s="190"/>
      <c r="DF105" s="190"/>
      <c r="DG105" s="190"/>
      <c r="DH105" s="190"/>
      <c r="DI105" s="190"/>
      <c r="DJ105" s="190"/>
      <c r="DK105" s="190"/>
      <c r="DL105" s="190"/>
      <c r="DM105" s="190"/>
      <c r="DN105" s="190"/>
      <c r="DO105" s="190"/>
      <c r="DP105" s="190"/>
      <c r="DQ105" s="190"/>
      <c r="DR105" s="190"/>
      <c r="DS105" s="190"/>
      <c r="DT105" s="190"/>
      <c r="DU105" s="190"/>
      <c r="DV105" s="190"/>
      <c r="DW105" s="190"/>
      <c r="DX105" s="190"/>
      <c r="DY105" s="190"/>
      <c r="DZ105" s="190"/>
      <c r="EA105" s="190"/>
      <c r="EB105" s="190"/>
      <c r="EC105" s="190"/>
      <c r="ED105" s="190"/>
      <c r="EE105" s="190"/>
      <c r="EF105" s="190"/>
      <c r="EG105" s="190"/>
      <c r="EH105" s="190"/>
      <c r="EI105" s="190"/>
      <c r="EJ105" s="190"/>
      <c r="EK105" s="190"/>
      <c r="EL105" s="190"/>
      <c r="EM105" s="190"/>
      <c r="EN105" s="190"/>
      <c r="EO105" s="190"/>
      <c r="EP105" s="190"/>
      <c r="EQ105" s="190"/>
      <c r="ER105" s="190"/>
      <c r="ES105" s="190"/>
      <c r="ET105" s="190"/>
      <c r="EU105" s="190"/>
      <c r="EV105" s="190"/>
      <c r="EW105" s="190"/>
      <c r="EX105" s="190"/>
      <c r="EY105" s="190"/>
      <c r="EZ105" s="190"/>
      <c r="FA105" s="190"/>
      <c r="FB105" s="190"/>
      <c r="FC105" s="190"/>
      <c r="FD105" s="190"/>
      <c r="FE105" s="190"/>
      <c r="FF105" s="190"/>
      <c r="FG105" s="190"/>
      <c r="FH105" s="190"/>
      <c r="FI105" s="190"/>
      <c r="FJ105" s="190"/>
      <c r="FK105" s="190"/>
      <c r="FL105" s="190"/>
      <c r="FM105" s="190"/>
      <c r="FN105" s="190"/>
      <c r="FO105" s="190"/>
      <c r="FP105" s="190"/>
      <c r="FQ105" s="190"/>
      <c r="FR105" s="190"/>
      <c r="FS105" s="190"/>
      <c r="FT105" s="190"/>
      <c r="FU105" s="190"/>
      <c r="FV105" s="190"/>
      <c r="FW105" s="190"/>
      <c r="FX105" s="190"/>
      <c r="FY105" s="190"/>
      <c r="FZ105" s="190"/>
      <c r="GA105" s="190"/>
      <c r="GB105" s="190"/>
      <c r="GC105" s="190"/>
      <c r="GD105" s="190"/>
      <c r="GE105" s="190"/>
      <c r="GF105" s="190"/>
      <c r="GG105" s="190"/>
      <c r="GH105" s="190"/>
      <c r="GI105" s="190"/>
      <c r="GJ105" s="190"/>
      <c r="GK105" s="190"/>
      <c r="GL105" s="190"/>
      <c r="GM105" s="190"/>
      <c r="GN105" s="190"/>
      <c r="GO105" s="190"/>
      <c r="GP105" s="190"/>
      <c r="GQ105" s="190"/>
      <c r="GR105" s="190"/>
      <c r="GS105" s="190"/>
      <c r="GT105" s="190"/>
      <c r="GU105" s="190"/>
      <c r="GV105" s="190"/>
      <c r="GW105" s="190"/>
      <c r="GX105" s="190"/>
      <c r="GY105" s="190"/>
      <c r="GZ105" s="190"/>
      <c r="HA105" s="190"/>
      <c r="HB105" s="190"/>
      <c r="HC105" s="190"/>
      <c r="HD105" s="190"/>
      <c r="HE105" s="190"/>
      <c r="HF105" s="190"/>
      <c r="HG105" s="190"/>
      <c r="HH105" s="190"/>
      <c r="HI105" s="190"/>
      <c r="HJ105" s="190"/>
      <c r="HK105" s="190"/>
      <c r="HL105" s="190"/>
      <c r="HM105" s="190"/>
      <c r="HN105" s="190"/>
      <c r="HO105" s="190"/>
      <c r="HP105" s="190"/>
      <c r="HQ105" s="190"/>
      <c r="HR105" s="190"/>
      <c r="HS105" s="190"/>
      <c r="HT105" s="190"/>
      <c r="HU105" s="190"/>
      <c r="HV105" s="190"/>
      <c r="HW105" s="190"/>
      <c r="HX105" s="190"/>
      <c r="HY105" s="190"/>
      <c r="HZ105" s="190"/>
      <c r="IA105" s="190"/>
      <c r="IB105" s="190"/>
      <c r="IC105" s="190"/>
      <c r="ID105" s="190"/>
      <c r="IE105" s="190"/>
      <c r="IF105" s="190"/>
      <c r="IG105" s="190"/>
      <c r="IH105" s="190"/>
      <c r="II105" s="190"/>
      <c r="IJ105" s="190"/>
      <c r="IK105" s="190"/>
      <c r="IL105" s="190"/>
      <c r="IM105" s="190"/>
      <c r="IN105" s="190"/>
      <c r="IO105" s="190"/>
      <c r="IP105" s="190"/>
      <c r="IQ105" s="190"/>
      <c r="IR105" s="190"/>
      <c r="IS105" s="190"/>
      <c r="IT105" s="190"/>
      <c r="IU105" s="190"/>
      <c r="IV105" s="190"/>
    </row>
    <row r="106" spans="1:256" s="70" customFormat="1" ht="25.75">
      <c r="A106" s="186">
        <f>+$A$3+COUNT(A$4:A105)*0.01+0.01</f>
        <v>31.19</v>
      </c>
      <c r="B106" s="223" t="s">
        <v>747</v>
      </c>
      <c r="C106" s="124">
        <v>42</v>
      </c>
      <c r="D106" s="221" t="s">
        <v>15</v>
      </c>
      <c r="E106" s="541"/>
      <c r="F106" s="431">
        <f>C106*E106</f>
        <v>0</v>
      </c>
      <c r="G106" s="188"/>
      <c r="H106" s="187"/>
      <c r="I106" s="190"/>
      <c r="J106" s="189"/>
      <c r="K106" s="189"/>
      <c r="L106" s="189"/>
      <c r="M106" s="189"/>
      <c r="N106" s="190"/>
      <c r="O106" s="190"/>
      <c r="P106" s="190"/>
      <c r="Q106" s="190"/>
      <c r="R106" s="190"/>
      <c r="S106" s="190"/>
      <c r="T106" s="190"/>
      <c r="U106" s="190"/>
      <c r="V106" s="190"/>
      <c r="W106" s="190"/>
      <c r="X106" s="190"/>
      <c r="Y106" s="190"/>
      <c r="Z106" s="190"/>
      <c r="AA106" s="190"/>
      <c r="AB106" s="190"/>
      <c r="AC106" s="190"/>
      <c r="AD106" s="190"/>
      <c r="AE106" s="190"/>
      <c r="AF106" s="190"/>
      <c r="AG106" s="190"/>
      <c r="AH106" s="190"/>
      <c r="AI106" s="190"/>
      <c r="AJ106" s="190"/>
      <c r="AK106" s="190"/>
      <c r="AL106" s="190"/>
      <c r="AM106" s="190"/>
      <c r="AN106" s="190"/>
      <c r="AO106" s="190"/>
      <c r="AP106" s="190"/>
      <c r="AQ106" s="190"/>
      <c r="AR106" s="190"/>
      <c r="AS106" s="190"/>
      <c r="AT106" s="190"/>
      <c r="AU106" s="190"/>
      <c r="AV106" s="190"/>
      <c r="AW106" s="190"/>
      <c r="AX106" s="190"/>
      <c r="AY106" s="190"/>
      <c r="AZ106" s="190"/>
      <c r="BA106" s="190"/>
      <c r="BB106" s="190"/>
      <c r="BC106" s="190"/>
      <c r="BD106" s="190"/>
      <c r="BE106" s="190"/>
      <c r="BF106" s="190"/>
      <c r="BG106" s="190"/>
      <c r="BH106" s="190"/>
      <c r="BI106" s="190"/>
      <c r="BJ106" s="190"/>
      <c r="BK106" s="190"/>
      <c r="BL106" s="190"/>
      <c r="BM106" s="190"/>
      <c r="BN106" s="190"/>
      <c r="BO106" s="190"/>
      <c r="BP106" s="190"/>
      <c r="BQ106" s="190"/>
      <c r="BR106" s="190"/>
      <c r="BS106" s="190"/>
      <c r="BT106" s="190"/>
      <c r="BU106" s="190"/>
      <c r="BV106" s="190"/>
      <c r="BW106" s="190"/>
      <c r="BX106" s="190"/>
      <c r="BY106" s="190"/>
      <c r="BZ106" s="190"/>
      <c r="CA106" s="190"/>
      <c r="CB106" s="190"/>
      <c r="CC106" s="190"/>
      <c r="CD106" s="190"/>
      <c r="CE106" s="190"/>
      <c r="CF106" s="190"/>
      <c r="CG106" s="190"/>
      <c r="CH106" s="190"/>
      <c r="CI106" s="190"/>
      <c r="CJ106" s="190"/>
      <c r="CK106" s="190"/>
      <c r="CL106" s="190"/>
      <c r="CM106" s="190"/>
      <c r="CN106" s="190"/>
      <c r="CO106" s="190"/>
      <c r="CP106" s="190"/>
      <c r="CQ106" s="190"/>
      <c r="CR106" s="190"/>
      <c r="CS106" s="190"/>
      <c r="CT106" s="190"/>
      <c r="CU106" s="190"/>
      <c r="CV106" s="190"/>
      <c r="CW106" s="190"/>
      <c r="CX106" s="190"/>
      <c r="CY106" s="190"/>
      <c r="CZ106" s="190"/>
      <c r="DA106" s="190"/>
      <c r="DB106" s="190"/>
      <c r="DC106" s="190"/>
      <c r="DD106" s="190"/>
      <c r="DE106" s="190"/>
      <c r="DF106" s="190"/>
      <c r="DG106" s="190"/>
      <c r="DH106" s="190"/>
      <c r="DI106" s="190"/>
      <c r="DJ106" s="190"/>
      <c r="DK106" s="190"/>
      <c r="DL106" s="190"/>
      <c r="DM106" s="190"/>
      <c r="DN106" s="190"/>
      <c r="DO106" s="190"/>
      <c r="DP106" s="190"/>
      <c r="DQ106" s="190"/>
      <c r="DR106" s="190"/>
      <c r="DS106" s="190"/>
      <c r="DT106" s="190"/>
      <c r="DU106" s="190"/>
      <c r="DV106" s="190"/>
      <c r="DW106" s="190"/>
      <c r="DX106" s="190"/>
      <c r="DY106" s="190"/>
      <c r="DZ106" s="190"/>
      <c r="EA106" s="190"/>
      <c r="EB106" s="190"/>
      <c r="EC106" s="190"/>
      <c r="ED106" s="190"/>
      <c r="EE106" s="190"/>
      <c r="EF106" s="190"/>
      <c r="EG106" s="190"/>
      <c r="EH106" s="190"/>
      <c r="EI106" s="190"/>
      <c r="EJ106" s="190"/>
      <c r="EK106" s="190"/>
      <c r="EL106" s="190"/>
      <c r="EM106" s="190"/>
      <c r="EN106" s="190"/>
      <c r="EO106" s="190"/>
      <c r="EP106" s="190"/>
      <c r="EQ106" s="190"/>
      <c r="ER106" s="190"/>
      <c r="ES106" s="190"/>
      <c r="ET106" s="190"/>
      <c r="EU106" s="190"/>
      <c r="EV106" s="190"/>
      <c r="EW106" s="190"/>
      <c r="EX106" s="190"/>
      <c r="EY106" s="190"/>
      <c r="EZ106" s="190"/>
      <c r="FA106" s="190"/>
      <c r="FB106" s="190"/>
      <c r="FC106" s="190"/>
      <c r="FD106" s="190"/>
      <c r="FE106" s="190"/>
      <c r="FF106" s="190"/>
      <c r="FG106" s="190"/>
      <c r="FH106" s="190"/>
      <c r="FI106" s="190"/>
      <c r="FJ106" s="190"/>
      <c r="FK106" s="190"/>
      <c r="FL106" s="190"/>
      <c r="FM106" s="190"/>
      <c r="FN106" s="190"/>
      <c r="FO106" s="190"/>
      <c r="FP106" s="190"/>
      <c r="FQ106" s="190"/>
      <c r="FR106" s="190"/>
      <c r="FS106" s="190"/>
      <c r="FT106" s="190"/>
      <c r="FU106" s="190"/>
      <c r="FV106" s="190"/>
      <c r="FW106" s="190"/>
      <c r="FX106" s="190"/>
      <c r="FY106" s="190"/>
      <c r="FZ106" s="190"/>
      <c r="GA106" s="190"/>
      <c r="GB106" s="190"/>
      <c r="GC106" s="190"/>
      <c r="GD106" s="190"/>
      <c r="GE106" s="190"/>
      <c r="GF106" s="190"/>
      <c r="GG106" s="190"/>
      <c r="GH106" s="190"/>
      <c r="GI106" s="190"/>
      <c r="GJ106" s="190"/>
      <c r="GK106" s="190"/>
      <c r="GL106" s="190"/>
      <c r="GM106" s="190"/>
      <c r="GN106" s="190"/>
      <c r="GO106" s="190"/>
      <c r="GP106" s="190"/>
      <c r="GQ106" s="190"/>
      <c r="GR106" s="190"/>
      <c r="GS106" s="190"/>
      <c r="GT106" s="190"/>
      <c r="GU106" s="190"/>
      <c r="GV106" s="190"/>
      <c r="GW106" s="190"/>
      <c r="GX106" s="190"/>
      <c r="GY106" s="190"/>
      <c r="GZ106" s="190"/>
      <c r="HA106" s="190"/>
      <c r="HB106" s="190"/>
      <c r="HC106" s="190"/>
      <c r="HD106" s="190"/>
      <c r="HE106" s="190"/>
      <c r="HF106" s="190"/>
      <c r="HG106" s="190"/>
      <c r="HH106" s="190"/>
      <c r="HI106" s="190"/>
      <c r="HJ106" s="190"/>
      <c r="HK106" s="190"/>
      <c r="HL106" s="190"/>
      <c r="HM106" s="190"/>
      <c r="HN106" s="190"/>
      <c r="HO106" s="190"/>
      <c r="HP106" s="190"/>
      <c r="HQ106" s="190"/>
      <c r="HR106" s="190"/>
      <c r="HS106" s="190"/>
      <c r="HT106" s="190"/>
      <c r="HU106" s="190"/>
      <c r="HV106" s="190"/>
      <c r="HW106" s="190"/>
      <c r="HX106" s="190"/>
      <c r="HY106" s="190"/>
      <c r="HZ106" s="190"/>
      <c r="IA106" s="190"/>
      <c r="IB106" s="190"/>
      <c r="IC106" s="190"/>
      <c r="ID106" s="190"/>
      <c r="IE106" s="190"/>
      <c r="IF106" s="190"/>
      <c r="IG106" s="190"/>
      <c r="IH106" s="190"/>
      <c r="II106" s="190"/>
      <c r="IJ106" s="190"/>
      <c r="IK106" s="190"/>
      <c r="IL106" s="190"/>
      <c r="IM106" s="190"/>
      <c r="IN106" s="190"/>
      <c r="IO106" s="190"/>
      <c r="IP106" s="190"/>
      <c r="IQ106" s="190"/>
      <c r="IR106" s="190"/>
      <c r="IS106" s="190"/>
      <c r="IT106" s="190"/>
      <c r="IU106" s="190"/>
      <c r="IV106" s="190"/>
    </row>
    <row r="107" spans="1:256" s="185" customFormat="1">
      <c r="A107" s="186"/>
      <c r="B107" s="81"/>
      <c r="C107" s="208"/>
      <c r="D107" s="221"/>
      <c r="E107" s="370"/>
      <c r="F107" s="431"/>
      <c r="G107" s="63"/>
      <c r="H107" s="187"/>
    </row>
    <row r="108" spans="1:256" s="185" customFormat="1">
      <c r="A108" s="186">
        <f>+$A$3+COUNT(A$4:A107)*0.01+0.01</f>
        <v>31.200000000000003</v>
      </c>
      <c r="B108" s="81" t="s">
        <v>119</v>
      </c>
      <c r="C108" s="208"/>
      <c r="D108" s="221"/>
      <c r="E108" s="444"/>
      <c r="F108" s="212"/>
      <c r="H108" s="187"/>
    </row>
    <row r="109" spans="1:256" s="185" customFormat="1">
      <c r="A109" s="72" t="s">
        <v>11</v>
      </c>
      <c r="B109" s="81" t="s">
        <v>120</v>
      </c>
      <c r="C109" s="208">
        <v>27</v>
      </c>
      <c r="D109" s="221" t="s">
        <v>33</v>
      </c>
      <c r="E109" s="504"/>
      <c r="F109" s="431">
        <f>C109*E109</f>
        <v>0</v>
      </c>
      <c r="H109" s="187"/>
    </row>
    <row r="110" spans="1:256" s="185" customFormat="1">
      <c r="A110" s="72" t="s">
        <v>11</v>
      </c>
      <c r="B110" s="81" t="s">
        <v>121</v>
      </c>
      <c r="C110" s="208">
        <v>11</v>
      </c>
      <c r="D110" s="221" t="s">
        <v>33</v>
      </c>
      <c r="E110" s="504"/>
      <c r="F110" s="431">
        <f>C110*E110</f>
        <v>0</v>
      </c>
      <c r="H110" s="187"/>
    </row>
    <row r="111" spans="1:256" s="185" customFormat="1">
      <c r="A111" s="174"/>
      <c r="B111" s="81"/>
      <c r="C111" s="124"/>
      <c r="D111" s="221"/>
      <c r="E111" s="510"/>
      <c r="F111" s="431"/>
      <c r="H111" s="187"/>
    </row>
    <row r="112" spans="1:256" s="190" customFormat="1" ht="25.75">
      <c r="A112" s="186">
        <f>+$A$3+COUNT(A$4:A111)*0.01+0.01</f>
        <v>31.21</v>
      </c>
      <c r="B112" s="224" t="s">
        <v>122</v>
      </c>
      <c r="C112" s="208">
        <v>3</v>
      </c>
      <c r="D112" s="221" t="s">
        <v>15</v>
      </c>
      <c r="E112" s="504"/>
      <c r="F112" s="431">
        <f>C112*E112</f>
        <v>0</v>
      </c>
      <c r="H112" s="187"/>
      <c r="IH112" s="185"/>
      <c r="II112" s="185"/>
      <c r="IJ112" s="185"/>
      <c r="IK112" s="185"/>
      <c r="IL112" s="185"/>
      <c r="IM112" s="185"/>
      <c r="IN112" s="185"/>
      <c r="IO112" s="185"/>
      <c r="IP112" s="185"/>
      <c r="IQ112" s="185"/>
      <c r="IR112" s="185"/>
      <c r="IS112" s="185"/>
      <c r="IT112" s="185"/>
    </row>
    <row r="113" spans="1:254" s="226" customFormat="1">
      <c r="A113" s="191"/>
      <c r="B113" s="68"/>
      <c r="C113" s="370"/>
      <c r="D113" s="171"/>
      <c r="E113" s="444"/>
      <c r="F113" s="431"/>
      <c r="G113" s="225"/>
      <c r="H113" s="187"/>
      <c r="IN113" s="227"/>
      <c r="IO113" s="227"/>
      <c r="IP113" s="227"/>
      <c r="IQ113" s="227"/>
      <c r="IR113" s="227"/>
      <c r="IS113" s="227"/>
      <c r="IT113" s="227"/>
    </row>
    <row r="114" spans="1:254" s="93" customFormat="1" ht="25.75">
      <c r="A114" s="186">
        <f>+$A$3+COUNT(A$4:A113)*0.01+0.01</f>
        <v>31.220000000000002</v>
      </c>
      <c r="B114" s="223" t="s">
        <v>116</v>
      </c>
      <c r="C114" s="201"/>
      <c r="D114" s="228"/>
      <c r="E114" s="437"/>
      <c r="F114" s="430"/>
      <c r="G114" s="94"/>
      <c r="H114" s="187"/>
    </row>
    <row r="115" spans="1:254" s="93" customFormat="1">
      <c r="A115" s="229" t="s">
        <v>11</v>
      </c>
      <c r="B115" s="223" t="s">
        <v>117</v>
      </c>
      <c r="C115" s="201">
        <v>4</v>
      </c>
      <c r="D115" s="228" t="s">
        <v>33</v>
      </c>
      <c r="E115" s="542"/>
      <c r="F115" s="430">
        <f>C115*E115</f>
        <v>0</v>
      </c>
      <c r="G115" s="94"/>
      <c r="H115" s="187"/>
    </row>
    <row r="116" spans="1:254" s="93" customFormat="1">
      <c r="A116" s="229" t="s">
        <v>11</v>
      </c>
      <c r="B116" s="223" t="s">
        <v>485</v>
      </c>
      <c r="C116" s="201">
        <v>6</v>
      </c>
      <c r="D116" s="228" t="s">
        <v>33</v>
      </c>
      <c r="E116" s="542"/>
      <c r="F116" s="430">
        <f>C116*E116</f>
        <v>0</v>
      </c>
      <c r="G116" s="94"/>
      <c r="H116" s="187"/>
    </row>
    <row r="117" spans="1:254" s="93" customFormat="1">
      <c r="A117" s="229" t="s">
        <v>11</v>
      </c>
      <c r="B117" s="223" t="s">
        <v>486</v>
      </c>
      <c r="C117" s="201">
        <v>2</v>
      </c>
      <c r="D117" s="228" t="s">
        <v>33</v>
      </c>
      <c r="E117" s="542"/>
      <c r="F117" s="430">
        <f>C117*E117</f>
        <v>0</v>
      </c>
      <c r="G117" s="94"/>
      <c r="H117" s="187"/>
    </row>
    <row r="118" spans="1:254" s="93" customFormat="1">
      <c r="A118" s="229" t="s">
        <v>11</v>
      </c>
      <c r="B118" s="223" t="s">
        <v>118</v>
      </c>
      <c r="C118" s="193">
        <v>75</v>
      </c>
      <c r="D118" s="228" t="s">
        <v>33</v>
      </c>
      <c r="E118" s="542"/>
      <c r="F118" s="430">
        <f>C118*E118</f>
        <v>0</v>
      </c>
      <c r="G118" s="94"/>
      <c r="H118" s="187"/>
    </row>
    <row r="119" spans="1:254" s="93" customFormat="1">
      <c r="A119" s="90"/>
      <c r="B119" s="230"/>
      <c r="C119" s="446"/>
      <c r="E119" s="510"/>
      <c r="F119" s="124"/>
      <c r="G119" s="94"/>
      <c r="H119" s="187"/>
    </row>
    <row r="120" spans="1:254" s="93" customFormat="1">
      <c r="A120" s="186">
        <f>+$A$3+COUNT(A$4:A119)*0.01+0.01</f>
        <v>31.23</v>
      </c>
      <c r="B120" s="223" t="s">
        <v>487</v>
      </c>
      <c r="C120" s="201"/>
      <c r="D120" s="228"/>
      <c r="E120" s="437"/>
      <c r="F120" s="430"/>
      <c r="G120" s="94"/>
      <c r="H120" s="187"/>
    </row>
    <row r="121" spans="1:254" s="93" customFormat="1">
      <c r="A121" s="229" t="s">
        <v>11</v>
      </c>
      <c r="B121" s="223" t="s">
        <v>117</v>
      </c>
      <c r="C121" s="201">
        <v>1</v>
      </c>
      <c r="D121" s="228" t="s">
        <v>33</v>
      </c>
      <c r="E121" s="542"/>
      <c r="F121" s="430">
        <f>C121*E121</f>
        <v>0</v>
      </c>
      <c r="G121" s="94"/>
      <c r="H121" s="187"/>
    </row>
    <row r="122" spans="1:254" s="93" customFormat="1">
      <c r="A122" s="90"/>
      <c r="B122" s="230"/>
      <c r="C122" s="446"/>
      <c r="E122" s="510"/>
      <c r="F122" s="124"/>
      <c r="G122" s="94"/>
      <c r="H122" s="187"/>
    </row>
    <row r="123" spans="1:254" s="93" customFormat="1" ht="38.6">
      <c r="A123" s="186">
        <f>+$A$3+COUNT(A$4:A122)*0.01+0.01</f>
        <v>31.240000000000002</v>
      </c>
      <c r="B123" s="223" t="s">
        <v>488</v>
      </c>
      <c r="C123" s="446">
        <v>6</v>
      </c>
      <c r="D123" s="231" t="s">
        <v>33</v>
      </c>
      <c r="E123" s="548"/>
      <c r="F123" s="430">
        <f>C123*E123</f>
        <v>0</v>
      </c>
      <c r="G123" s="94"/>
      <c r="H123" s="187"/>
    </row>
    <row r="124" spans="1:254" s="93" customFormat="1">
      <c r="A124" s="90"/>
      <c r="B124" s="223"/>
      <c r="C124" s="446"/>
      <c r="D124" s="231"/>
      <c r="E124" s="512"/>
      <c r="F124" s="430"/>
      <c r="G124" s="94"/>
      <c r="H124" s="187"/>
    </row>
    <row r="125" spans="1:254" s="93" customFormat="1" ht="38.6">
      <c r="A125" s="186">
        <f>+$A$3+COUNT(A$4:A124)*0.01+0.01</f>
        <v>31.25</v>
      </c>
      <c r="B125" s="223" t="s">
        <v>490</v>
      </c>
      <c r="C125" s="446">
        <v>13</v>
      </c>
      <c r="D125" s="231" t="s">
        <v>33</v>
      </c>
      <c r="E125" s="548"/>
      <c r="F125" s="430">
        <f>C125*E125</f>
        <v>0</v>
      </c>
      <c r="G125" s="94"/>
      <c r="H125" s="187"/>
    </row>
    <row r="126" spans="1:254" s="93" customFormat="1">
      <c r="A126" s="186"/>
      <c r="B126" s="81"/>
      <c r="C126" s="201"/>
      <c r="D126" s="228"/>
      <c r="E126" s="437"/>
      <c r="F126" s="430"/>
      <c r="G126" s="94"/>
      <c r="H126" s="187"/>
    </row>
    <row r="127" spans="1:254" s="93" customFormat="1" ht="38.6">
      <c r="A127" s="186">
        <f>+$A$3+COUNT(A$4:A126)*0.01+0.01</f>
        <v>31.26</v>
      </c>
      <c r="B127" s="223" t="s">
        <v>489</v>
      </c>
      <c r="C127" s="446">
        <v>4</v>
      </c>
      <c r="D127" s="231" t="s">
        <v>33</v>
      </c>
      <c r="E127" s="548"/>
      <c r="F127" s="430">
        <f>C127*E127</f>
        <v>0</v>
      </c>
      <c r="G127" s="94"/>
      <c r="H127" s="187"/>
    </row>
    <row r="128" spans="1:254" s="93" customFormat="1">
      <c r="A128" s="90"/>
      <c r="B128" s="223"/>
      <c r="C128" s="446"/>
      <c r="D128" s="231"/>
      <c r="E128" s="512"/>
      <c r="F128" s="430"/>
      <c r="G128" s="94"/>
      <c r="H128" s="187"/>
    </row>
    <row r="129" spans="1:254" s="226" customFormat="1">
      <c r="A129" s="191"/>
      <c r="B129" s="68"/>
      <c r="C129" s="370"/>
      <c r="D129" s="171"/>
      <c r="E129" s="444"/>
      <c r="F129" s="431"/>
      <c r="G129" s="225"/>
      <c r="H129" s="187"/>
      <c r="IN129" s="227"/>
      <c r="IO129" s="227"/>
      <c r="IP129" s="227"/>
      <c r="IQ129" s="227"/>
      <c r="IR129" s="227"/>
      <c r="IS129" s="227"/>
      <c r="IT129" s="227"/>
    </row>
    <row r="130" spans="1:254" s="226" customFormat="1">
      <c r="A130" s="186">
        <f>+$A$3+COUNT(A$4:A112)*0.01+0.01</f>
        <v>31.220000000000002</v>
      </c>
      <c r="B130" s="219" t="s">
        <v>123</v>
      </c>
      <c r="C130" s="437"/>
      <c r="D130" s="232"/>
      <c r="E130" s="437"/>
      <c r="F130" s="201"/>
      <c r="G130" s="225"/>
      <c r="H130" s="187"/>
      <c r="IN130" s="227"/>
      <c r="IO130" s="227"/>
      <c r="IP130" s="227"/>
      <c r="IQ130" s="227"/>
      <c r="IR130" s="227"/>
      <c r="IS130" s="227"/>
      <c r="IT130" s="227"/>
    </row>
    <row r="131" spans="1:254" s="226" customFormat="1" ht="38.6">
      <c r="A131" s="198" t="s">
        <v>11</v>
      </c>
      <c r="B131" s="68" t="s">
        <v>125</v>
      </c>
      <c r="C131" s="437">
        <v>1</v>
      </c>
      <c r="D131" s="232" t="s">
        <v>10</v>
      </c>
      <c r="E131" s="504"/>
      <c r="F131" s="430">
        <f t="shared" ref="F131:F136" si="3">C131*E131</f>
        <v>0</v>
      </c>
      <c r="G131" s="225"/>
      <c r="H131" s="187"/>
      <c r="IN131" s="227"/>
      <c r="IO131" s="227"/>
      <c r="IP131" s="227"/>
      <c r="IQ131" s="227"/>
      <c r="IR131" s="227"/>
      <c r="IS131" s="227"/>
      <c r="IT131" s="227"/>
    </row>
    <row r="132" spans="1:254" s="226" customFormat="1" ht="38.6">
      <c r="A132" s="198" t="s">
        <v>11</v>
      </c>
      <c r="B132" s="68" t="s">
        <v>126</v>
      </c>
      <c r="C132" s="437">
        <v>2</v>
      </c>
      <c r="D132" s="232" t="s">
        <v>10</v>
      </c>
      <c r="E132" s="504"/>
      <c r="F132" s="430">
        <f t="shared" si="3"/>
        <v>0</v>
      </c>
      <c r="G132" s="225"/>
      <c r="H132" s="187"/>
      <c r="IN132" s="227"/>
      <c r="IO132" s="227"/>
      <c r="IP132" s="227"/>
      <c r="IQ132" s="227"/>
      <c r="IR132" s="227"/>
      <c r="IS132" s="227"/>
      <c r="IT132" s="227"/>
    </row>
    <row r="133" spans="1:254" s="226" customFormat="1">
      <c r="A133" s="198" t="s">
        <v>11</v>
      </c>
      <c r="B133" s="68" t="s">
        <v>127</v>
      </c>
      <c r="C133" s="437">
        <v>110</v>
      </c>
      <c r="D133" s="232" t="s">
        <v>12</v>
      </c>
      <c r="E133" s="504"/>
      <c r="F133" s="430">
        <f t="shared" si="3"/>
        <v>0</v>
      </c>
      <c r="G133" s="225"/>
      <c r="H133" s="187"/>
      <c r="IN133" s="227"/>
      <c r="IO133" s="227"/>
      <c r="IP133" s="227"/>
      <c r="IQ133" s="227"/>
      <c r="IR133" s="227"/>
      <c r="IS133" s="227"/>
      <c r="IT133" s="227"/>
    </row>
    <row r="134" spans="1:254" s="226" customFormat="1">
      <c r="A134" s="198" t="s">
        <v>11</v>
      </c>
      <c r="B134" s="68" t="s">
        <v>128</v>
      </c>
      <c r="C134" s="437">
        <v>90</v>
      </c>
      <c r="D134" s="232" t="s">
        <v>12</v>
      </c>
      <c r="E134" s="504"/>
      <c r="F134" s="430">
        <f t="shared" si="3"/>
        <v>0</v>
      </c>
      <c r="G134" s="225"/>
      <c r="H134" s="187"/>
      <c r="IN134" s="227"/>
      <c r="IO134" s="227"/>
      <c r="IP134" s="227"/>
      <c r="IQ134" s="227"/>
      <c r="IR134" s="227"/>
      <c r="IS134" s="227"/>
      <c r="IT134" s="227"/>
    </row>
    <row r="135" spans="1:254" s="226" customFormat="1" ht="51.45">
      <c r="A135" s="198" t="s">
        <v>11</v>
      </c>
      <c r="B135" s="68" t="s">
        <v>130</v>
      </c>
      <c r="C135" s="437">
        <v>60</v>
      </c>
      <c r="D135" s="232" t="s">
        <v>10</v>
      </c>
      <c r="E135" s="504"/>
      <c r="F135" s="430">
        <f t="shared" si="3"/>
        <v>0</v>
      </c>
      <c r="G135" s="225"/>
      <c r="H135" s="187"/>
      <c r="IN135" s="227"/>
      <c r="IO135" s="227"/>
      <c r="IP135" s="227"/>
      <c r="IQ135" s="227"/>
      <c r="IR135" s="227"/>
      <c r="IS135" s="227"/>
      <c r="IT135" s="227"/>
    </row>
    <row r="136" spans="1:254" s="226" customFormat="1">
      <c r="A136" s="198" t="s">
        <v>11</v>
      </c>
      <c r="B136" s="68" t="s">
        <v>131</v>
      </c>
      <c r="C136" s="437">
        <v>1</v>
      </c>
      <c r="D136" s="232" t="s">
        <v>10</v>
      </c>
      <c r="E136" s="504"/>
      <c r="F136" s="430">
        <f t="shared" si="3"/>
        <v>0</v>
      </c>
      <c r="G136" s="225"/>
      <c r="H136" s="187"/>
      <c r="IN136" s="227"/>
      <c r="IO136" s="227"/>
      <c r="IP136" s="227"/>
      <c r="IQ136" s="227"/>
      <c r="IR136" s="227"/>
      <c r="IS136" s="227"/>
      <c r="IT136" s="227"/>
    </row>
    <row r="137" spans="1:254" s="226" customFormat="1">
      <c r="A137" s="233"/>
      <c r="B137" s="68"/>
      <c r="C137" s="437"/>
      <c r="D137" s="232"/>
      <c r="E137" s="513"/>
      <c r="F137" s="430"/>
      <c r="G137" s="225"/>
      <c r="IN137" s="227"/>
      <c r="IO137" s="227"/>
      <c r="IP137" s="227"/>
      <c r="IQ137" s="227"/>
      <c r="IR137" s="227"/>
      <c r="IS137" s="227"/>
      <c r="IT137" s="227"/>
    </row>
    <row r="138" spans="1:254" s="236" customFormat="1" ht="25.75">
      <c r="A138" s="186">
        <f>+$A$3+COUNT(A$4:A137)*0.01+0.01</f>
        <v>31.28</v>
      </c>
      <c r="B138" s="234" t="s">
        <v>132</v>
      </c>
      <c r="C138" s="430"/>
      <c r="D138" s="235"/>
      <c r="E138" s="514"/>
      <c r="F138" s="430"/>
      <c r="G138" s="188"/>
      <c r="IN138" s="96"/>
      <c r="IO138" s="96"/>
      <c r="IP138" s="96"/>
      <c r="IQ138" s="96"/>
      <c r="IR138" s="96"/>
      <c r="IS138" s="96"/>
      <c r="IT138" s="96"/>
    </row>
    <row r="139" spans="1:254" s="185" customFormat="1" ht="41.25" customHeight="1">
      <c r="A139" s="198" t="s">
        <v>11</v>
      </c>
      <c r="B139" s="237" t="s">
        <v>754</v>
      </c>
      <c r="C139" s="431">
        <v>1</v>
      </c>
      <c r="D139" s="238" t="s">
        <v>10</v>
      </c>
      <c r="E139" s="549"/>
      <c r="F139" s="431">
        <f>C139*E139</f>
        <v>0</v>
      </c>
      <c r="G139" s="239"/>
    </row>
    <row r="140" spans="1:254" s="28" customFormat="1">
      <c r="A140" s="240" t="s">
        <v>11</v>
      </c>
      <c r="B140" s="237" t="s">
        <v>764</v>
      </c>
      <c r="C140" s="437">
        <v>1</v>
      </c>
      <c r="D140" s="241" t="s">
        <v>10</v>
      </c>
      <c r="E140" s="549"/>
      <c r="F140" s="431">
        <f>C140*E140</f>
        <v>0</v>
      </c>
      <c r="G140" s="239"/>
      <c r="H140" s="185"/>
    </row>
    <row r="141" spans="1:254" s="185" customFormat="1" ht="25.75">
      <c r="A141" s="146" t="s">
        <v>11</v>
      </c>
      <c r="B141" s="237" t="s">
        <v>133</v>
      </c>
      <c r="C141" s="437">
        <v>1</v>
      </c>
      <c r="D141" s="238" t="s">
        <v>10</v>
      </c>
      <c r="E141" s="549"/>
      <c r="F141" s="431">
        <f>C141*E141</f>
        <v>0</v>
      </c>
      <c r="G141" s="239"/>
    </row>
    <row r="142" spans="1:254" s="236" customFormat="1">
      <c r="A142" s="146" t="s">
        <v>11</v>
      </c>
      <c r="B142" s="237" t="s">
        <v>60</v>
      </c>
      <c r="C142" s="437">
        <v>1</v>
      </c>
      <c r="D142" s="242" t="s">
        <v>10</v>
      </c>
      <c r="E142" s="504"/>
      <c r="F142" s="431">
        <f>C142*E142</f>
        <v>0</v>
      </c>
      <c r="G142" s="188"/>
      <c r="IN142" s="96"/>
      <c r="IO142" s="96"/>
      <c r="IP142" s="96"/>
      <c r="IQ142" s="96"/>
      <c r="IR142" s="96"/>
      <c r="IS142" s="96"/>
      <c r="IT142" s="96"/>
    </row>
    <row r="143" spans="1:254" s="180" customFormat="1" ht="13.3" thickBot="1">
      <c r="A143" s="243"/>
      <c r="B143" s="108"/>
      <c r="C143" s="447"/>
      <c r="D143" s="244"/>
      <c r="E143" s="515"/>
      <c r="F143" s="455"/>
      <c r="G143" s="245"/>
      <c r="IM143" s="172"/>
      <c r="IN143" s="172"/>
      <c r="IO143" s="172"/>
      <c r="IP143" s="172"/>
      <c r="IQ143" s="172"/>
      <c r="IR143" s="172"/>
      <c r="IS143" s="172"/>
      <c r="IT143" s="172"/>
    </row>
    <row r="144" spans="1:254" ht="13.3" thickTop="1">
      <c r="A144" s="173"/>
      <c r="B144" s="65" t="s">
        <v>134</v>
      </c>
      <c r="C144" s="370"/>
      <c r="D144" s="171"/>
      <c r="E144" s="370"/>
      <c r="F144" s="461">
        <f>SUM(,F26,F30:F143)</f>
        <v>0</v>
      </c>
      <c r="G144" s="63"/>
    </row>
    <row r="145" spans="1:7">
      <c r="A145" s="173"/>
      <c r="B145" s="246"/>
      <c r="C145" s="370"/>
      <c r="D145" s="171"/>
      <c r="E145" s="370"/>
      <c r="F145" s="208"/>
      <c r="G145" s="63"/>
    </row>
    <row r="148" spans="1:7" s="93" customFormat="1">
      <c r="A148" s="140">
        <v>32</v>
      </c>
      <c r="B148" s="59" t="s">
        <v>809</v>
      </c>
      <c r="C148" s="448"/>
      <c r="E148" s="516"/>
      <c r="F148" s="456"/>
      <c r="G148" s="141"/>
    </row>
    <row r="149" spans="1:7" s="93" customFormat="1">
      <c r="A149" s="140"/>
      <c r="B149" s="114" t="s">
        <v>13</v>
      </c>
      <c r="C149" s="448"/>
      <c r="E149" s="516"/>
      <c r="F149" s="456"/>
      <c r="G149" s="141"/>
    </row>
    <row r="150" spans="1:7" s="93" customFormat="1">
      <c r="A150" s="140"/>
      <c r="B150" s="247"/>
      <c r="C150" s="448"/>
      <c r="E150" s="516"/>
      <c r="F150" s="456"/>
      <c r="G150" s="141"/>
    </row>
    <row r="151" spans="1:7" s="93" customFormat="1">
      <c r="A151" s="140"/>
      <c r="B151" s="114" t="s">
        <v>25</v>
      </c>
      <c r="C151" s="448"/>
      <c r="E151" s="516"/>
      <c r="F151" s="456"/>
      <c r="G151" s="141"/>
    </row>
    <row r="152" spans="1:7" s="93" customFormat="1">
      <c r="A152" s="248" t="s">
        <v>11</v>
      </c>
      <c r="B152" s="114" t="s">
        <v>26</v>
      </c>
      <c r="C152" s="448"/>
      <c r="E152" s="516"/>
      <c r="F152" s="456"/>
      <c r="G152" s="141"/>
    </row>
    <row r="153" spans="1:7" s="93" customFormat="1">
      <c r="A153" s="248" t="s">
        <v>11</v>
      </c>
      <c r="B153" s="114" t="s">
        <v>27</v>
      </c>
      <c r="C153" s="448"/>
      <c r="E153" s="516"/>
      <c r="F153" s="456"/>
      <c r="G153" s="141"/>
    </row>
    <row r="154" spans="1:7" s="93" customFormat="1" ht="25.75">
      <c r="A154" s="248" t="s">
        <v>11</v>
      </c>
      <c r="B154" s="114" t="s">
        <v>28</v>
      </c>
      <c r="C154" s="448"/>
      <c r="E154" s="516"/>
      <c r="F154" s="456"/>
      <c r="G154" s="141"/>
    </row>
    <row r="155" spans="1:7" s="93" customFormat="1">
      <c r="A155" s="248" t="s">
        <v>11</v>
      </c>
      <c r="B155" s="114" t="s">
        <v>29</v>
      </c>
      <c r="C155" s="448"/>
      <c r="E155" s="516"/>
      <c r="F155" s="456"/>
      <c r="G155" s="141"/>
    </row>
    <row r="156" spans="1:7" s="93" customFormat="1" ht="25.75">
      <c r="A156" s="248" t="s">
        <v>11</v>
      </c>
      <c r="B156" s="114" t="s">
        <v>160</v>
      </c>
      <c r="C156" s="448"/>
      <c r="E156" s="516"/>
      <c r="F156" s="456"/>
      <c r="G156" s="141"/>
    </row>
    <row r="157" spans="1:7" s="93" customFormat="1">
      <c r="A157" s="248"/>
      <c r="B157" s="247"/>
      <c r="C157" s="448"/>
      <c r="E157" s="516"/>
      <c r="F157" s="456"/>
      <c r="G157" s="141"/>
    </row>
    <row r="158" spans="1:7" s="93" customFormat="1" ht="15.75" customHeight="1">
      <c r="A158" s="248" t="s">
        <v>11</v>
      </c>
      <c r="B158" s="114" t="s">
        <v>20</v>
      </c>
      <c r="C158" s="448"/>
      <c r="E158" s="516"/>
      <c r="F158" s="456"/>
      <c r="G158" s="141"/>
    </row>
    <row r="159" spans="1:7" s="93" customFormat="1">
      <c r="A159" s="249"/>
      <c r="C159" s="446"/>
      <c r="E159" s="510"/>
      <c r="F159" s="124"/>
      <c r="G159" s="94"/>
    </row>
    <row r="160" spans="1:7" s="93" customFormat="1" ht="38.6">
      <c r="A160" s="90">
        <f>+$A$148+COUNT(A$149:A159)*0.01+0.01</f>
        <v>32.01</v>
      </c>
      <c r="B160" s="250" t="s">
        <v>360</v>
      </c>
      <c r="C160" s="446">
        <v>30</v>
      </c>
      <c r="D160" s="93" t="s">
        <v>30</v>
      </c>
      <c r="E160" s="541"/>
      <c r="F160" s="124">
        <f>C160*E160</f>
        <v>0</v>
      </c>
      <c r="G160" s="94"/>
    </row>
    <row r="161" spans="1:7" s="93" customFormat="1">
      <c r="A161" s="90"/>
      <c r="B161" s="251" t="s">
        <v>361</v>
      </c>
      <c r="C161" s="446"/>
      <c r="E161" s="510"/>
      <c r="F161" s="124"/>
      <c r="G161" s="94"/>
    </row>
    <row r="162" spans="1:7" s="93" customFormat="1">
      <c r="A162" s="90"/>
      <c r="B162" s="252" t="s">
        <v>362</v>
      </c>
      <c r="C162" s="446"/>
      <c r="E162" s="510"/>
      <c r="F162" s="124"/>
      <c r="G162" s="94"/>
    </row>
    <row r="163" spans="1:7" s="93" customFormat="1" ht="25.75">
      <c r="A163" s="90">
        <f>+$A$148+COUNT(A$149:A160)*0.01+0.01</f>
        <v>32.019999999999996</v>
      </c>
      <c r="B163" s="250" t="s">
        <v>363</v>
      </c>
      <c r="C163" s="446">
        <v>127</v>
      </c>
      <c r="D163" s="93" t="s">
        <v>30</v>
      </c>
      <c r="E163" s="541"/>
      <c r="F163" s="124">
        <f>C163*E163</f>
        <v>0</v>
      </c>
      <c r="G163" s="94"/>
    </row>
    <row r="164" spans="1:7" s="93" customFormat="1">
      <c r="A164" s="90"/>
      <c r="B164" s="251" t="s">
        <v>364</v>
      </c>
      <c r="C164" s="446"/>
      <c r="E164" s="510"/>
      <c r="F164" s="124"/>
      <c r="G164" s="94"/>
    </row>
    <row r="165" spans="1:7" s="93" customFormat="1">
      <c r="A165" s="90"/>
      <c r="B165" s="252" t="s">
        <v>365</v>
      </c>
      <c r="C165" s="446"/>
      <c r="E165" s="510"/>
      <c r="F165" s="124"/>
      <c r="G165" s="94"/>
    </row>
    <row r="166" spans="1:7" s="93" customFormat="1">
      <c r="A166" s="90">
        <f>+$A$148+COUNT(A$149:A163)*0.01+0.01</f>
        <v>32.03</v>
      </c>
      <c r="B166" s="253" t="s">
        <v>366</v>
      </c>
      <c r="C166" s="446">
        <v>62</v>
      </c>
      <c r="D166" s="93" t="s">
        <v>30</v>
      </c>
      <c r="E166" s="541"/>
      <c r="F166" s="124">
        <f t="shared" ref="F166:F172" si="4">C166*E166</f>
        <v>0</v>
      </c>
      <c r="G166" s="94"/>
    </row>
    <row r="167" spans="1:7" s="93" customFormat="1">
      <c r="A167" s="90">
        <f>+$A$148+COUNT(A$149:A166)*0.01+0.01</f>
        <v>32.04</v>
      </c>
      <c r="B167" s="252" t="s">
        <v>367</v>
      </c>
      <c r="C167" s="446">
        <v>31</v>
      </c>
      <c r="D167" s="93" t="s">
        <v>30</v>
      </c>
      <c r="E167" s="541"/>
      <c r="F167" s="124">
        <f t="shared" si="4"/>
        <v>0</v>
      </c>
      <c r="G167" s="94"/>
    </row>
    <row r="168" spans="1:7" s="93" customFormat="1">
      <c r="A168" s="90">
        <f>+$A$148+COUNT(A$149:A167)*0.01+0.01</f>
        <v>32.049999999999997</v>
      </c>
      <c r="B168" s="254" t="s">
        <v>369</v>
      </c>
      <c r="C168" s="446">
        <v>91</v>
      </c>
      <c r="D168" s="93" t="s">
        <v>30</v>
      </c>
      <c r="E168" s="541"/>
      <c r="F168" s="124">
        <f t="shared" si="4"/>
        <v>0</v>
      </c>
      <c r="G168" s="94"/>
    </row>
    <row r="169" spans="1:7" s="93" customFormat="1">
      <c r="A169" s="90">
        <f>+$A$148+COUNT(A$149:A168)*0.01+0.01</f>
        <v>32.059999999999995</v>
      </c>
      <c r="B169" s="255" t="s">
        <v>370</v>
      </c>
      <c r="C169" s="446">
        <v>30</v>
      </c>
      <c r="D169" s="93" t="s">
        <v>30</v>
      </c>
      <c r="E169" s="541"/>
      <c r="F169" s="124">
        <f t="shared" si="4"/>
        <v>0</v>
      </c>
      <c r="G169" s="94"/>
    </row>
    <row r="170" spans="1:7" s="93" customFormat="1">
      <c r="A170" s="90">
        <f>+$A$148+COUNT(A$149:A169)*0.01+0.01</f>
        <v>32.07</v>
      </c>
      <c r="B170" s="255" t="s">
        <v>371</v>
      </c>
      <c r="C170" s="446">
        <v>218</v>
      </c>
      <c r="D170" s="93" t="s">
        <v>30</v>
      </c>
      <c r="E170" s="541"/>
      <c r="F170" s="124">
        <f t="shared" si="4"/>
        <v>0</v>
      </c>
      <c r="G170" s="94"/>
    </row>
    <row r="171" spans="1:7" s="93" customFormat="1">
      <c r="A171" s="90">
        <f>+$A$148+COUNT(A$149:A170)*0.01+0.01</f>
        <v>32.08</v>
      </c>
      <c r="B171" s="255" t="s">
        <v>372</v>
      </c>
      <c r="C171" s="446">
        <v>90</v>
      </c>
      <c r="D171" s="93" t="s">
        <v>30</v>
      </c>
      <c r="E171" s="541"/>
      <c r="F171" s="124">
        <f t="shared" si="4"/>
        <v>0</v>
      </c>
      <c r="G171" s="94"/>
    </row>
    <row r="172" spans="1:7" s="93" customFormat="1">
      <c r="A172" s="90">
        <f>+$A$148+COUNT(A$149:A171)*0.01+0.01</f>
        <v>32.089999999999996</v>
      </c>
      <c r="B172" s="230" t="s">
        <v>373</v>
      </c>
      <c r="C172" s="446">
        <v>35</v>
      </c>
      <c r="D172" s="93" t="s">
        <v>30</v>
      </c>
      <c r="E172" s="541"/>
      <c r="F172" s="124">
        <f t="shared" si="4"/>
        <v>0</v>
      </c>
      <c r="G172" s="94"/>
    </row>
    <row r="173" spans="1:7" s="93" customFormat="1" ht="25.75">
      <c r="A173" s="90">
        <f>+$A$148+COUNT(A$149:A172)*0.01+0.01</f>
        <v>32.1</v>
      </c>
      <c r="B173" s="250" t="s">
        <v>378</v>
      </c>
      <c r="C173" s="446">
        <v>20</v>
      </c>
      <c r="D173" s="93" t="s">
        <v>30</v>
      </c>
      <c r="E173" s="541"/>
      <c r="F173" s="124">
        <f>C173*E173</f>
        <v>0</v>
      </c>
      <c r="G173" s="94"/>
    </row>
    <row r="174" spans="1:7" s="93" customFormat="1" ht="25.75">
      <c r="A174" s="90"/>
      <c r="B174" s="230" t="s">
        <v>379</v>
      </c>
      <c r="C174" s="446"/>
      <c r="E174" s="510"/>
      <c r="F174" s="124"/>
      <c r="G174" s="94"/>
    </row>
    <row r="175" spans="1:7" s="93" customFormat="1">
      <c r="A175" s="90"/>
      <c r="B175" s="252" t="s">
        <v>380</v>
      </c>
      <c r="C175" s="446"/>
      <c r="E175" s="510"/>
      <c r="F175" s="124"/>
      <c r="G175" s="94"/>
    </row>
    <row r="176" spans="1:7" s="93" customFormat="1" ht="25.75">
      <c r="A176" s="90">
        <f>+$A$148+COUNT(A$149:A175)*0.01+0.01</f>
        <v>32.11</v>
      </c>
      <c r="B176" s="250" t="s">
        <v>385</v>
      </c>
      <c r="C176" s="446">
        <v>26</v>
      </c>
      <c r="D176" s="93" t="s">
        <v>30</v>
      </c>
      <c r="E176" s="541"/>
      <c r="F176" s="124">
        <f>C176*E176</f>
        <v>0</v>
      </c>
      <c r="G176" s="94"/>
    </row>
    <row r="177" spans="1:7" s="93" customFormat="1">
      <c r="A177" s="90"/>
      <c r="B177" s="230" t="s">
        <v>386</v>
      </c>
      <c r="C177" s="446"/>
      <c r="E177" s="510"/>
      <c r="F177" s="124"/>
      <c r="G177" s="94"/>
    </row>
    <row r="178" spans="1:7" s="93" customFormat="1">
      <c r="A178" s="90"/>
      <c r="B178" s="252" t="s">
        <v>387</v>
      </c>
      <c r="C178" s="446"/>
      <c r="E178" s="510"/>
      <c r="F178" s="124"/>
      <c r="G178" s="94"/>
    </row>
    <row r="179" spans="1:7" s="93" customFormat="1" ht="25.75">
      <c r="A179" s="90">
        <f>+$A$148+COUNT(A$149:A178)*0.01+0.01</f>
        <v>32.119999999999997</v>
      </c>
      <c r="B179" s="250" t="s">
        <v>388</v>
      </c>
      <c r="C179" s="446">
        <v>12</v>
      </c>
      <c r="D179" s="93" t="s">
        <v>30</v>
      </c>
      <c r="E179" s="541"/>
      <c r="F179" s="124">
        <f>C179*E179</f>
        <v>0</v>
      </c>
      <c r="G179" s="94"/>
    </row>
    <row r="180" spans="1:7" s="93" customFormat="1" ht="25.75">
      <c r="A180" s="90"/>
      <c r="B180" s="230" t="s">
        <v>389</v>
      </c>
      <c r="C180" s="446"/>
      <c r="E180" s="510"/>
      <c r="F180" s="124"/>
      <c r="G180" s="94"/>
    </row>
    <row r="181" spans="1:7" s="93" customFormat="1">
      <c r="A181" s="90"/>
      <c r="B181" s="252" t="s">
        <v>390</v>
      </c>
      <c r="C181" s="446"/>
      <c r="E181" s="510"/>
      <c r="F181" s="124"/>
      <c r="G181" s="94"/>
    </row>
    <row r="182" spans="1:7" s="93" customFormat="1" ht="25.75">
      <c r="A182" s="90">
        <f>+$A$148+COUNT(A$149:A181)*0.01+0.01</f>
        <v>32.129999999999995</v>
      </c>
      <c r="B182" s="250" t="s">
        <v>394</v>
      </c>
      <c r="C182" s="446">
        <v>9</v>
      </c>
      <c r="D182" s="93" t="s">
        <v>30</v>
      </c>
      <c r="E182" s="541"/>
      <c r="F182" s="124">
        <f>C182*E182</f>
        <v>0</v>
      </c>
      <c r="G182" s="94"/>
    </row>
    <row r="183" spans="1:7" s="93" customFormat="1">
      <c r="A183" s="90"/>
      <c r="B183" s="230" t="s">
        <v>395</v>
      </c>
      <c r="C183" s="446"/>
      <c r="E183" s="510"/>
      <c r="F183" s="124"/>
      <c r="G183" s="94"/>
    </row>
    <row r="184" spans="1:7" s="93" customFormat="1">
      <c r="A184" s="90"/>
      <c r="B184" s="252" t="s">
        <v>396</v>
      </c>
      <c r="C184" s="446"/>
      <c r="E184" s="510"/>
      <c r="F184" s="124"/>
      <c r="G184" s="94"/>
    </row>
    <row r="185" spans="1:7" s="93" customFormat="1" ht="25.75">
      <c r="A185" s="90">
        <f>+$A$148+COUNT(A$149:A184)*0.01+0.01</f>
        <v>32.14</v>
      </c>
      <c r="B185" s="250" t="s">
        <v>400</v>
      </c>
      <c r="C185" s="446">
        <v>5</v>
      </c>
      <c r="D185" s="93" t="s">
        <v>30</v>
      </c>
      <c r="E185" s="541"/>
      <c r="F185" s="124">
        <f>C185*E185</f>
        <v>0</v>
      </c>
      <c r="G185" s="94"/>
    </row>
    <row r="186" spans="1:7" s="93" customFormat="1">
      <c r="A186" s="90"/>
      <c r="B186" s="230" t="s">
        <v>401</v>
      </c>
      <c r="C186" s="446"/>
      <c r="E186" s="510"/>
      <c r="F186" s="124"/>
      <c r="G186" s="94"/>
    </row>
    <row r="187" spans="1:7" s="93" customFormat="1">
      <c r="A187" s="90"/>
      <c r="B187" s="252" t="s">
        <v>402</v>
      </c>
      <c r="C187" s="446"/>
      <c r="E187" s="510"/>
      <c r="F187" s="124"/>
      <c r="G187" s="94"/>
    </row>
    <row r="188" spans="1:7" s="93" customFormat="1" ht="64.3">
      <c r="A188" s="90">
        <f>+$A$148+COUNT(A$149:A187)*0.01+0.01</f>
        <v>32.15</v>
      </c>
      <c r="B188" s="250" t="s">
        <v>416</v>
      </c>
      <c r="C188" s="446">
        <v>15</v>
      </c>
      <c r="D188" s="93" t="s">
        <v>30</v>
      </c>
      <c r="E188" s="541"/>
      <c r="F188" s="124">
        <f>C188*E188</f>
        <v>0</v>
      </c>
      <c r="G188" s="94"/>
    </row>
    <row r="189" spans="1:7" s="93" customFormat="1">
      <c r="A189" s="90"/>
      <c r="B189" s="230" t="s">
        <v>417</v>
      </c>
      <c r="C189" s="446"/>
      <c r="E189" s="510"/>
      <c r="F189" s="124"/>
      <c r="G189" s="94"/>
    </row>
    <row r="190" spans="1:7" s="93" customFormat="1">
      <c r="A190" s="90"/>
      <c r="B190" s="252" t="s">
        <v>418</v>
      </c>
      <c r="C190" s="446"/>
      <c r="E190" s="510"/>
      <c r="F190" s="124"/>
      <c r="G190" s="94"/>
    </row>
    <row r="191" spans="1:7" s="93" customFormat="1" ht="115.75">
      <c r="A191" s="90">
        <f>+$A$148+COUNT(A$149:A190)*0.01+0.01</f>
        <v>32.159999999999997</v>
      </c>
      <c r="B191" s="250" t="s">
        <v>419</v>
      </c>
      <c r="C191" s="446">
        <v>7</v>
      </c>
      <c r="D191" s="93" t="s">
        <v>30</v>
      </c>
      <c r="E191" s="541"/>
      <c r="F191" s="124">
        <f>C191*E191</f>
        <v>0</v>
      </c>
      <c r="G191" s="94"/>
    </row>
    <row r="192" spans="1:7" s="93" customFormat="1">
      <c r="A192" s="90"/>
      <c r="B192" s="252" t="s">
        <v>420</v>
      </c>
      <c r="C192" s="446"/>
      <c r="E192" s="510"/>
      <c r="F192" s="124"/>
      <c r="G192" s="94"/>
    </row>
    <row r="193" spans="1:7" s="93" customFormat="1" ht="25.75">
      <c r="A193" s="90">
        <f>+$A$148+COUNT(A$149:A192)*0.01+0.01</f>
        <v>32.169999999999995</v>
      </c>
      <c r="B193" s="252" t="s">
        <v>421</v>
      </c>
      <c r="C193" s="446">
        <v>12</v>
      </c>
      <c r="D193" s="93" t="s">
        <v>30</v>
      </c>
      <c r="E193" s="541"/>
      <c r="F193" s="124">
        <f>C193*E193</f>
        <v>0</v>
      </c>
      <c r="G193" s="94"/>
    </row>
    <row r="194" spans="1:7" s="93" customFormat="1">
      <c r="A194" s="90">
        <f>+$A$148+COUNT(A$149:A193)*0.01+0.01</f>
        <v>32.18</v>
      </c>
      <c r="B194" s="252" t="s">
        <v>423</v>
      </c>
      <c r="C194" s="446">
        <v>1</v>
      </c>
      <c r="D194" s="93" t="s">
        <v>30</v>
      </c>
      <c r="E194" s="541"/>
      <c r="F194" s="124">
        <f>C194*E194</f>
        <v>0</v>
      </c>
      <c r="G194" s="94"/>
    </row>
    <row r="195" spans="1:7" s="93" customFormat="1">
      <c r="A195" s="90"/>
      <c r="B195" s="230"/>
      <c r="C195" s="446"/>
      <c r="E195" s="510"/>
      <c r="F195" s="124"/>
      <c r="G195" s="94"/>
    </row>
    <row r="196" spans="1:7" s="93" customFormat="1" ht="13.3" thickBot="1">
      <c r="A196" s="90"/>
      <c r="B196" s="230"/>
      <c r="C196" s="446"/>
      <c r="E196" s="510"/>
      <c r="F196" s="124"/>
      <c r="G196" s="94"/>
    </row>
    <row r="197" spans="1:7" s="93" customFormat="1" ht="13.3" thickBot="1">
      <c r="A197" s="256"/>
      <c r="B197" s="256" t="s">
        <v>484</v>
      </c>
      <c r="C197" s="257"/>
      <c r="D197" s="256"/>
      <c r="E197" s="517"/>
      <c r="F197" s="257">
        <f>SUM(F160:F196)</f>
        <v>0</v>
      </c>
      <c r="G197" s="94"/>
    </row>
    <row r="198" spans="1:7" s="93" customFormat="1">
      <c r="A198" s="140"/>
      <c r="B198" s="116"/>
      <c r="C198" s="446"/>
      <c r="E198" s="510"/>
      <c r="F198" s="124"/>
      <c r="G198" s="258"/>
    </row>
    <row r="199" spans="1:7" s="93" customFormat="1">
      <c r="A199" s="140"/>
      <c r="B199" s="120"/>
      <c r="C199" s="446"/>
      <c r="E199" s="510"/>
      <c r="F199" s="124"/>
      <c r="G199" s="258"/>
    </row>
    <row r="200" spans="1:7" s="93" customFormat="1">
      <c r="A200" s="140">
        <v>33</v>
      </c>
      <c r="B200" s="59" t="s">
        <v>810</v>
      </c>
      <c r="C200" s="446"/>
      <c r="E200" s="510"/>
      <c r="F200" s="124"/>
      <c r="G200" s="258"/>
    </row>
    <row r="201" spans="1:7" s="93" customFormat="1">
      <c r="A201" s="140"/>
      <c r="B201" s="114" t="s">
        <v>13</v>
      </c>
      <c r="C201" s="446"/>
      <c r="E201" s="510"/>
      <c r="F201" s="124"/>
      <c r="G201" s="258"/>
    </row>
    <row r="202" spans="1:7" s="93" customFormat="1">
      <c r="A202" s="140"/>
      <c r="B202" s="114"/>
      <c r="C202" s="446"/>
      <c r="E202" s="510"/>
      <c r="F202" s="124"/>
      <c r="G202" s="258"/>
    </row>
    <row r="203" spans="1:7" s="93" customFormat="1" ht="51.45">
      <c r="A203" s="90">
        <f>+$A$200+COUNT(A$201:A202)*0.01+0.01</f>
        <v>33.01</v>
      </c>
      <c r="B203" s="250" t="s">
        <v>431</v>
      </c>
      <c r="C203" s="446">
        <v>3</v>
      </c>
      <c r="D203" s="93" t="s">
        <v>30</v>
      </c>
      <c r="E203" s="541"/>
      <c r="F203" s="124">
        <f>C203*E203</f>
        <v>0</v>
      </c>
      <c r="G203" s="258"/>
    </row>
    <row r="204" spans="1:7" s="93" customFormat="1" ht="25.75">
      <c r="A204" s="140"/>
      <c r="B204" s="230" t="s">
        <v>434</v>
      </c>
      <c r="C204" s="446"/>
      <c r="E204" s="510"/>
      <c r="F204" s="124"/>
      <c r="G204" s="258"/>
    </row>
    <row r="205" spans="1:7" s="93" customFormat="1">
      <c r="A205" s="140"/>
      <c r="B205" s="252" t="s">
        <v>435</v>
      </c>
      <c r="C205" s="446"/>
      <c r="E205" s="510"/>
      <c r="F205" s="124"/>
      <c r="G205" s="258"/>
    </row>
    <row r="206" spans="1:7" s="93" customFormat="1" ht="51.45">
      <c r="A206" s="90">
        <f>+$A$200+COUNT(A$201:A205)*0.01+0.01</f>
        <v>33.019999999999996</v>
      </c>
      <c r="B206" s="250" t="s">
        <v>431</v>
      </c>
      <c r="C206" s="446">
        <v>18</v>
      </c>
      <c r="D206" s="93" t="s">
        <v>30</v>
      </c>
      <c r="E206" s="541"/>
      <c r="F206" s="124">
        <f>C206*E206</f>
        <v>0</v>
      </c>
      <c r="G206" s="258"/>
    </row>
    <row r="207" spans="1:7" s="93" customFormat="1" ht="25.75">
      <c r="A207" s="140"/>
      <c r="B207" s="230" t="s">
        <v>436</v>
      </c>
      <c r="C207" s="446"/>
      <c r="E207" s="510"/>
      <c r="F207" s="124"/>
      <c r="G207" s="258"/>
    </row>
    <row r="208" spans="1:7" s="93" customFormat="1">
      <c r="A208" s="140"/>
      <c r="B208" s="252" t="s">
        <v>437</v>
      </c>
      <c r="C208" s="446"/>
      <c r="E208" s="510"/>
      <c r="F208" s="124"/>
      <c r="G208" s="258"/>
    </row>
    <row r="209" spans="1:7" s="93" customFormat="1" ht="38.6">
      <c r="A209" s="90">
        <f>+$A$200+COUNT(A$201:A208)*0.01+0.01</f>
        <v>33.03</v>
      </c>
      <c r="B209" s="250" t="s">
        <v>438</v>
      </c>
      <c r="C209" s="446">
        <v>1</v>
      </c>
      <c r="D209" s="93" t="s">
        <v>30</v>
      </c>
      <c r="E209" s="541"/>
      <c r="F209" s="124">
        <f>C209*E209</f>
        <v>0</v>
      </c>
      <c r="G209" s="258"/>
    </row>
    <row r="210" spans="1:7" s="93" customFormat="1" ht="25.75">
      <c r="A210" s="140"/>
      <c r="B210" s="230" t="s">
        <v>439</v>
      </c>
      <c r="C210" s="446"/>
      <c r="E210" s="510"/>
      <c r="F210" s="124"/>
      <c r="G210" s="258"/>
    </row>
    <row r="211" spans="1:7" s="93" customFormat="1">
      <c r="A211" s="140"/>
      <c r="B211" s="252" t="s">
        <v>440</v>
      </c>
      <c r="C211" s="446"/>
      <c r="E211" s="510"/>
      <c r="F211" s="124"/>
      <c r="G211" s="258"/>
    </row>
    <row r="212" spans="1:7" s="93" customFormat="1" ht="38.6">
      <c r="A212" s="90">
        <f>+$A$200+COUNT(A$201:A211)*0.01+0.01</f>
        <v>33.04</v>
      </c>
      <c r="B212" s="250" t="s">
        <v>441</v>
      </c>
      <c r="C212" s="446">
        <v>4</v>
      </c>
      <c r="D212" s="93" t="s">
        <v>30</v>
      </c>
      <c r="E212" s="541"/>
      <c r="F212" s="124">
        <f>C212*E212</f>
        <v>0</v>
      </c>
      <c r="G212" s="258"/>
    </row>
    <row r="213" spans="1:7" s="93" customFormat="1" ht="25.75">
      <c r="A213" s="140"/>
      <c r="B213" s="230" t="s">
        <v>442</v>
      </c>
      <c r="C213" s="446"/>
      <c r="E213" s="510"/>
      <c r="F213" s="124"/>
      <c r="G213" s="258"/>
    </row>
    <row r="214" spans="1:7" s="93" customFormat="1">
      <c r="A214" s="140"/>
      <c r="B214" s="252" t="s">
        <v>443</v>
      </c>
      <c r="C214" s="446"/>
      <c r="E214" s="510"/>
      <c r="F214" s="124"/>
      <c r="G214" s="258"/>
    </row>
    <row r="215" spans="1:7" s="93" customFormat="1" ht="38.6">
      <c r="A215" s="90">
        <f>+$A$200+COUNT(A$201:A214)*0.01+0.01</f>
        <v>33.049999999999997</v>
      </c>
      <c r="B215" s="250" t="s">
        <v>441</v>
      </c>
      <c r="C215" s="446">
        <v>5</v>
      </c>
      <c r="D215" s="93" t="s">
        <v>30</v>
      </c>
      <c r="E215" s="541"/>
      <c r="F215" s="124">
        <f>C215*E215</f>
        <v>0</v>
      </c>
      <c r="G215" s="258"/>
    </row>
    <row r="216" spans="1:7" s="93" customFormat="1" ht="25.75">
      <c r="A216" s="140"/>
      <c r="B216" s="230" t="s">
        <v>444</v>
      </c>
      <c r="C216" s="446"/>
      <c r="E216" s="510"/>
      <c r="F216" s="124"/>
      <c r="G216" s="258"/>
    </row>
    <row r="217" spans="1:7" s="93" customFormat="1">
      <c r="A217" s="140"/>
      <c r="B217" s="252" t="s">
        <v>445</v>
      </c>
      <c r="C217" s="446"/>
      <c r="E217" s="510"/>
      <c r="F217" s="124"/>
      <c r="G217" s="258"/>
    </row>
    <row r="218" spans="1:7" s="93" customFormat="1" ht="38.6">
      <c r="A218" s="90">
        <f>+$A$200+COUNT(A$201:A217)*0.01+0.01</f>
        <v>33.059999999999995</v>
      </c>
      <c r="B218" s="250" t="s">
        <v>446</v>
      </c>
      <c r="C218" s="446">
        <v>3</v>
      </c>
      <c r="D218" s="93" t="s">
        <v>30</v>
      </c>
      <c r="E218" s="541"/>
      <c r="F218" s="124">
        <f>C218*E218</f>
        <v>0</v>
      </c>
      <c r="G218" s="258"/>
    </row>
    <row r="219" spans="1:7" s="93" customFormat="1" ht="25.75">
      <c r="A219" s="140"/>
      <c r="B219" s="230" t="s">
        <v>447</v>
      </c>
      <c r="C219" s="446"/>
      <c r="E219" s="510"/>
      <c r="F219" s="124"/>
      <c r="G219" s="258"/>
    </row>
    <row r="220" spans="1:7" s="93" customFormat="1">
      <c r="A220" s="97"/>
      <c r="B220" s="252" t="s">
        <v>448</v>
      </c>
      <c r="C220" s="446"/>
      <c r="E220" s="510"/>
      <c r="F220" s="124"/>
      <c r="G220" s="258"/>
    </row>
    <row r="221" spans="1:7" s="93" customFormat="1" ht="38.6">
      <c r="A221" s="90">
        <f>+$A$200+COUNT(A$201:A220)*0.01+0.01</f>
        <v>33.07</v>
      </c>
      <c r="B221" s="250" t="s">
        <v>457</v>
      </c>
      <c r="C221" s="446">
        <v>5</v>
      </c>
      <c r="D221" s="93" t="s">
        <v>30</v>
      </c>
      <c r="E221" s="541"/>
      <c r="F221" s="124">
        <f>C221*E221</f>
        <v>0</v>
      </c>
      <c r="G221" s="258"/>
    </row>
    <row r="222" spans="1:7" s="93" customFormat="1" ht="25.75">
      <c r="A222" s="97"/>
      <c r="B222" s="230" t="s">
        <v>458</v>
      </c>
      <c r="C222" s="446"/>
      <c r="E222" s="510"/>
      <c r="F222" s="124"/>
      <c r="G222" s="258"/>
    </row>
    <row r="223" spans="1:7" s="93" customFormat="1">
      <c r="A223" s="97"/>
      <c r="B223" s="252" t="s">
        <v>459</v>
      </c>
      <c r="C223" s="446"/>
      <c r="E223" s="510"/>
      <c r="F223" s="124"/>
      <c r="G223" s="258"/>
    </row>
    <row r="224" spans="1:7" s="93" customFormat="1" ht="38.6">
      <c r="A224" s="90">
        <f>+$A$200+COUNT(A$201:A223)*0.01+0.01</f>
        <v>33.08</v>
      </c>
      <c r="B224" s="250" t="s">
        <v>457</v>
      </c>
      <c r="C224" s="446">
        <v>3</v>
      </c>
      <c r="D224" s="93" t="s">
        <v>30</v>
      </c>
      <c r="E224" s="541"/>
      <c r="F224" s="124">
        <f>C224*E224</f>
        <v>0</v>
      </c>
      <c r="G224" s="258"/>
    </row>
    <row r="225" spans="1:7" s="93" customFormat="1" ht="25.75">
      <c r="A225" s="97"/>
      <c r="B225" s="230" t="s">
        <v>460</v>
      </c>
      <c r="C225" s="446"/>
      <c r="E225" s="510"/>
      <c r="F225" s="124"/>
      <c r="G225" s="258"/>
    </row>
    <row r="226" spans="1:7" s="93" customFormat="1">
      <c r="A226" s="97"/>
      <c r="B226" s="252" t="s">
        <v>461</v>
      </c>
      <c r="C226" s="446"/>
      <c r="E226" s="510"/>
      <c r="F226" s="124"/>
      <c r="G226" s="258"/>
    </row>
    <row r="227" spans="1:7" s="93" customFormat="1" ht="25.75">
      <c r="A227" s="90">
        <f>+$A$200+COUNT(A$201:A226)*0.01+0.01</f>
        <v>33.089999999999996</v>
      </c>
      <c r="B227" s="250" t="s">
        <v>462</v>
      </c>
      <c r="C227" s="446">
        <v>16</v>
      </c>
      <c r="D227" s="93" t="s">
        <v>30</v>
      </c>
      <c r="E227" s="541"/>
      <c r="F227" s="124">
        <f>C227*E227</f>
        <v>0</v>
      </c>
      <c r="G227" s="258"/>
    </row>
    <row r="228" spans="1:7" s="93" customFormat="1">
      <c r="A228" s="97"/>
      <c r="B228" s="230" t="s">
        <v>463</v>
      </c>
      <c r="C228" s="446"/>
      <c r="E228" s="510"/>
      <c r="F228" s="124"/>
      <c r="G228" s="258"/>
    </row>
    <row r="229" spans="1:7" s="93" customFormat="1">
      <c r="A229" s="97"/>
      <c r="B229" s="252" t="s">
        <v>464</v>
      </c>
      <c r="C229" s="446"/>
      <c r="E229" s="510"/>
      <c r="F229" s="124"/>
      <c r="G229" s="258"/>
    </row>
    <row r="230" spans="1:7" s="93" customFormat="1" ht="25.75">
      <c r="A230" s="90">
        <f>+$A$200+COUNT(A$201:A229)*0.01+0.01</f>
        <v>33.1</v>
      </c>
      <c r="B230" s="250" t="s">
        <v>465</v>
      </c>
      <c r="C230" s="446">
        <v>3</v>
      </c>
      <c r="D230" s="93" t="s">
        <v>30</v>
      </c>
      <c r="E230" s="541"/>
      <c r="F230" s="124">
        <f>C230*E230</f>
        <v>0</v>
      </c>
      <c r="G230" s="258"/>
    </row>
    <row r="231" spans="1:7" s="93" customFormat="1">
      <c r="A231" s="97"/>
      <c r="B231" s="230" t="s">
        <v>466</v>
      </c>
      <c r="C231" s="446"/>
      <c r="E231" s="510"/>
      <c r="F231" s="124"/>
      <c r="G231" s="258"/>
    </row>
    <row r="232" spans="1:7" s="93" customFormat="1">
      <c r="A232" s="97"/>
      <c r="B232" s="252" t="s">
        <v>467</v>
      </c>
      <c r="C232" s="446"/>
      <c r="E232" s="510"/>
      <c r="F232" s="124"/>
      <c r="G232" s="258"/>
    </row>
    <row r="233" spans="1:7" s="93" customFormat="1" ht="90">
      <c r="A233" s="90">
        <f>+$A$200+COUNT(A$201:A232)*0.01+0.01</f>
        <v>33.11</v>
      </c>
      <c r="B233" s="250" t="s">
        <v>468</v>
      </c>
      <c r="C233" s="446">
        <v>1</v>
      </c>
      <c r="D233" s="93" t="s">
        <v>30</v>
      </c>
      <c r="E233" s="541"/>
      <c r="F233" s="124">
        <f>C233*E233</f>
        <v>0</v>
      </c>
      <c r="G233" s="258"/>
    </row>
    <row r="234" spans="1:7" s="93" customFormat="1">
      <c r="A234" s="97"/>
      <c r="B234" s="230" t="s">
        <v>469</v>
      </c>
      <c r="C234" s="446"/>
      <c r="E234" s="510"/>
      <c r="F234" s="124"/>
      <c r="G234" s="258"/>
    </row>
    <row r="235" spans="1:7" s="93" customFormat="1" ht="51.45">
      <c r="A235" s="90">
        <f>+$A$200+COUNT(A$201:A234)*0.01+0.01</f>
        <v>33.119999999999997</v>
      </c>
      <c r="B235" s="250" t="s">
        <v>472</v>
      </c>
      <c r="C235" s="446">
        <v>1</v>
      </c>
      <c r="D235" s="93" t="s">
        <v>30</v>
      </c>
      <c r="E235" s="541"/>
      <c r="F235" s="124">
        <f>C235*E235</f>
        <v>0</v>
      </c>
      <c r="G235" s="258"/>
    </row>
    <row r="236" spans="1:7" s="93" customFormat="1">
      <c r="A236" s="97"/>
      <c r="B236" s="252" t="s">
        <v>473</v>
      </c>
      <c r="C236" s="446"/>
      <c r="E236" s="510"/>
      <c r="F236" s="124"/>
      <c r="G236" s="258"/>
    </row>
    <row r="237" spans="1:7" s="93" customFormat="1">
      <c r="A237" s="97"/>
      <c r="B237" s="230" t="s">
        <v>474</v>
      </c>
      <c r="C237" s="446">
        <v>1</v>
      </c>
      <c r="D237" s="93" t="s">
        <v>30</v>
      </c>
      <c r="E237" s="541"/>
      <c r="F237" s="124">
        <f>C237*E237</f>
        <v>0</v>
      </c>
      <c r="G237" s="258"/>
    </row>
    <row r="238" spans="1:7" s="93" customFormat="1" ht="38.6">
      <c r="A238" s="90">
        <f>+$A$200+COUNT(A$201:A237)*0.01+0.01</f>
        <v>33.129999999999995</v>
      </c>
      <c r="B238" s="259" t="s">
        <v>476</v>
      </c>
      <c r="C238" s="446">
        <v>1</v>
      </c>
      <c r="D238" s="93" t="s">
        <v>30</v>
      </c>
      <c r="E238" s="541"/>
      <c r="F238" s="124">
        <f>C238*E238</f>
        <v>0</v>
      </c>
      <c r="G238" s="258"/>
    </row>
    <row r="239" spans="1:7" s="93" customFormat="1" ht="13.3" thickBot="1">
      <c r="A239" s="97"/>
      <c r="B239" s="114"/>
      <c r="C239" s="446"/>
      <c r="E239" s="510"/>
      <c r="F239" s="124"/>
      <c r="G239" s="258"/>
    </row>
    <row r="240" spans="1:7" s="93" customFormat="1" ht="13.3" thickBot="1">
      <c r="A240" s="256"/>
      <c r="B240" s="256" t="s">
        <v>475</v>
      </c>
      <c r="C240" s="257"/>
      <c r="D240" s="256"/>
      <c r="E240" s="517"/>
      <c r="F240" s="257">
        <f>SUM(F203:F239)</f>
        <v>0</v>
      </c>
      <c r="G240" s="258"/>
    </row>
    <row r="241" spans="1:7" s="93" customFormat="1">
      <c r="A241" s="97"/>
      <c r="B241" s="114"/>
      <c r="C241" s="446"/>
      <c r="E241" s="510"/>
      <c r="F241" s="124"/>
      <c r="G241" s="258"/>
    </row>
    <row r="242" spans="1:7" s="93" customFormat="1">
      <c r="A242" s="97"/>
      <c r="B242" s="120"/>
      <c r="C242" s="446"/>
      <c r="E242" s="510"/>
      <c r="F242" s="124"/>
      <c r="G242" s="258"/>
    </row>
  </sheetData>
  <sheetProtection algorithmName="SHA-512" hashValue="ZBv3ShmjAV+2k7nWLAE3IXeWJFzbS0ttggC3rqr95m51DkWylXLxivBrSbAYo+iQmwwBGMZiVLIup60vShI3jw==" saltValue="KHRFsTwLM3Oq9q3TdIZiow==" spinCount="100000" sheet="1" scenarios="1" selectLockedCells="1"/>
  <pageMargins left="0.78740157480314965" right="0.59055118110236227" top="1.0629921259842521" bottom="0.98425196850393704" header="0.31496062992125984" footer="0.39370078740157483"/>
  <pageSetup paperSize="9" firstPageNumber="0" orientation="portrait" horizontalDpi="300" verticalDpi="300" r:id="rId1"/>
  <headerFooter alignWithMargins="0">
    <oddHeader>&amp;L&amp;G</oddHeader>
    <oddFooter>&amp;L&amp;8Dokument: &amp;F&amp;C&amp;"Calibri,Regular"&amp;9Stran: &amp;P/&amp;N</oddFooter>
  </headerFooter>
  <rowBreaks count="5" manualBreakCount="5">
    <brk id="73" max="16383" man="1"/>
    <brk id="129" max="16383" man="1"/>
    <brk id="146" max="16383" man="1"/>
    <brk id="181" max="16383" man="1"/>
    <brk id="198" max="16383"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13</vt:i4>
      </vt:variant>
      <vt:variant>
        <vt:lpstr>Imenovani obsegi</vt:lpstr>
      </vt:variant>
      <vt:variant>
        <vt:i4>15</vt:i4>
      </vt:variant>
    </vt:vector>
  </HeadingPairs>
  <TitlesOfParts>
    <vt:vector size="28" baseType="lpstr">
      <vt:lpstr>1. stran </vt:lpstr>
      <vt:lpstr>NN Priključek 1F</vt:lpstr>
      <vt:lpstr>Moč-komplet 1F</vt:lpstr>
      <vt:lpstr>Šibki-komplet 1F</vt:lpstr>
      <vt:lpstr>Moč-komplet 2F</vt:lpstr>
      <vt:lpstr>Šibki-komplet 2F</vt:lpstr>
      <vt:lpstr>Moč-komplet 3F</vt:lpstr>
      <vt:lpstr>Šibki-komplet 3F</vt:lpstr>
      <vt:lpstr>Moč-komplet 4F</vt:lpstr>
      <vt:lpstr>Šibki-komplet 4F</vt:lpstr>
      <vt:lpstr>Moč-komplet 5F</vt:lpstr>
      <vt:lpstr>Šibki-komplet 5F</vt:lpstr>
      <vt:lpstr>Rekapitulacija-komplet</vt:lpstr>
      <vt:lpstr>'1. stran '!Področje_tiskanja</vt:lpstr>
      <vt:lpstr>'Moč-komplet 1F'!Področje_tiskanja</vt:lpstr>
      <vt:lpstr>'Rekapitulacija-komplet'!Področje_tiskanja</vt:lpstr>
      <vt:lpstr>'Moč-komplet 1F'!Tiskanje_naslovov</vt:lpstr>
      <vt:lpstr>'Moč-komplet 2F'!Tiskanje_naslovov</vt:lpstr>
      <vt:lpstr>'Moč-komplet 3F'!Tiskanje_naslovov</vt:lpstr>
      <vt:lpstr>'Moč-komplet 4F'!Tiskanje_naslovov</vt:lpstr>
      <vt:lpstr>'Moč-komplet 5F'!Tiskanje_naslovov</vt:lpstr>
      <vt:lpstr>'NN Priključek 1F'!Tiskanje_naslovov</vt:lpstr>
      <vt:lpstr>'Rekapitulacija-komplet'!Tiskanje_naslovov</vt:lpstr>
      <vt:lpstr>'Šibki-komplet 1F'!Tiskanje_naslovov</vt:lpstr>
      <vt:lpstr>'Šibki-komplet 2F'!Tiskanje_naslovov</vt:lpstr>
      <vt:lpstr>'Šibki-komplet 3F'!Tiskanje_naslovov</vt:lpstr>
      <vt:lpstr>'Šibki-komplet 4F'!Tiskanje_naslovov</vt:lpstr>
      <vt:lpstr>'Šibki-komplet 5F'!Tiskanje_naslovov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Damjan Jezernik</dc:creator>
  <cp:lastModifiedBy>Damjan Jezernik</cp:lastModifiedBy>
  <cp:lastPrinted>2025-10-20T08:11:19Z</cp:lastPrinted>
  <dcterms:created xsi:type="dcterms:W3CDTF">2013-05-17T15:29:18Z</dcterms:created>
  <dcterms:modified xsi:type="dcterms:W3CDTF">2025-10-20T13:27:56Z</dcterms:modified>
</cp:coreProperties>
</file>